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no1\Desktop\"/>
    </mc:Choice>
  </mc:AlternateContent>
  <xr:revisionPtr revIDLastSave="0" documentId="13_ncr:1_{B9B857F0-751A-4E56-A4C6-5CBE13DF4F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ry" sheetId="1" r:id="rId1"/>
    <sheet name="Draw" sheetId="4" r:id="rId2"/>
    <sheet name="List" sheetId="5" r:id="rId3"/>
    <sheet name="List (3)" sheetId="12" r:id="rId4"/>
    <sheet name="支部" sheetId="13" state="hidden" r:id="rId5"/>
    <sheet name="team" sheetId="9" state="hidden" r:id="rId6"/>
  </sheets>
  <definedNames>
    <definedName name="_xlnm._FilterDatabase" localSheetId="0" hidden="1">Entry!$C$4:$E$4</definedName>
    <definedName name="_xlnm.Print_Area" localSheetId="0">Entry!$A$1:$J$48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4" l="1"/>
  <c r="AO4" i="4"/>
  <c r="AO5" i="4"/>
  <c r="AO6" i="4"/>
  <c r="AO2" i="4"/>
  <c r="AN3" i="4"/>
  <c r="AN4" i="4"/>
  <c r="AN5" i="4"/>
  <c r="AN6" i="4"/>
  <c r="AN2" i="4"/>
  <c r="AM3" i="4"/>
  <c r="AM4" i="4"/>
  <c r="AM5" i="4"/>
  <c r="AM6" i="4"/>
  <c r="AM2" i="4"/>
  <c r="AA3" i="4"/>
  <c r="AA4" i="4"/>
  <c r="AA5" i="4"/>
  <c r="AA6" i="4"/>
  <c r="AA7" i="4"/>
  <c r="AA8" i="4"/>
  <c r="AA9" i="4"/>
  <c r="AA10" i="4"/>
  <c r="AA11" i="4"/>
  <c r="AA2" i="4"/>
  <c r="C7" i="4"/>
  <c r="C8" i="4"/>
  <c r="C9" i="4"/>
  <c r="C10" i="4"/>
  <c r="C11" i="4"/>
  <c r="L3" i="4"/>
  <c r="L4" i="4"/>
  <c r="L5" i="4"/>
  <c r="L6" i="4"/>
  <c r="L2" i="4"/>
  <c r="E3" i="4"/>
  <c r="E4" i="4"/>
  <c r="E5" i="4"/>
  <c r="E6" i="4"/>
  <c r="E2" i="4"/>
  <c r="A3" i="4" l="1"/>
  <c r="A4" i="4"/>
  <c r="A5" i="4"/>
  <c r="A6" i="4"/>
  <c r="A7" i="4"/>
  <c r="A8" i="4"/>
  <c r="A9" i="4"/>
  <c r="A10" i="4"/>
  <c r="A11" i="4"/>
  <c r="A2" i="4"/>
  <c r="U1" i="5" l="1"/>
  <c r="AN4" i="12" l="1"/>
  <c r="AK4" i="12"/>
  <c r="AF4" i="12"/>
  <c r="AC4" i="12"/>
  <c r="X4" i="12"/>
  <c r="U4" i="12"/>
  <c r="P4" i="12"/>
  <c r="M4" i="12"/>
  <c r="H4" i="12"/>
  <c r="E4" i="12"/>
  <c r="AN3" i="12"/>
  <c r="AK3" i="12"/>
  <c r="AF3" i="12"/>
  <c r="AC3" i="12"/>
  <c r="X3" i="12"/>
  <c r="U3" i="12"/>
  <c r="P3" i="12"/>
  <c r="M3" i="12"/>
  <c r="H3" i="12"/>
  <c r="E3" i="12"/>
  <c r="AN2" i="12"/>
  <c r="AK2" i="12"/>
  <c r="AF2" i="12"/>
  <c r="AC2" i="12"/>
  <c r="X2" i="12"/>
  <c r="U2" i="12"/>
  <c r="P2" i="12"/>
  <c r="M2" i="12"/>
  <c r="H2" i="12"/>
  <c r="E2" i="12"/>
  <c r="AK1" i="12"/>
  <c r="U1" i="12"/>
  <c r="AC1" i="12"/>
  <c r="B1" i="12"/>
  <c r="A1" i="12"/>
  <c r="K20" i="1"/>
  <c r="AP3" i="5" s="1"/>
  <c r="K19" i="1"/>
  <c r="AH3" i="5" s="1"/>
  <c r="K18" i="1"/>
  <c r="Z3" i="5" s="1"/>
  <c r="K17" i="1"/>
  <c r="R3" i="5" s="1"/>
  <c r="K16" i="1"/>
  <c r="J3" i="5" s="1"/>
  <c r="AH3" i="4" l="1"/>
  <c r="AI3" i="4"/>
  <c r="AL3" i="4"/>
  <c r="AH4" i="4"/>
  <c r="AI4" i="4"/>
  <c r="AL4" i="4"/>
  <c r="AH5" i="4"/>
  <c r="AI5" i="4"/>
  <c r="AL5" i="4"/>
  <c r="AH6" i="4"/>
  <c r="AI6" i="4"/>
  <c r="AL6" i="4"/>
  <c r="AD3" i="4"/>
  <c r="AE3" i="4" s="1"/>
  <c r="AF3" i="4"/>
  <c r="AD4" i="4"/>
  <c r="AE4" i="4" s="1"/>
  <c r="AF4" i="4"/>
  <c r="AD5" i="4"/>
  <c r="AE5" i="4" s="1"/>
  <c r="AF5" i="4"/>
  <c r="AD6" i="4"/>
  <c r="AE6" i="4" s="1"/>
  <c r="AF6" i="4"/>
  <c r="AF2" i="4"/>
  <c r="AI2" i="4"/>
  <c r="AH2" i="4"/>
  <c r="AD2" i="4"/>
  <c r="AE2" i="4" s="1"/>
  <c r="AQ3" i="4"/>
  <c r="AQ4" i="4"/>
  <c r="AQ5" i="4"/>
  <c r="AQ6" i="4"/>
  <c r="AQ2" i="4"/>
  <c r="O3" i="4"/>
  <c r="P3" i="4" s="1"/>
  <c r="O4" i="4"/>
  <c r="P4" i="4" s="1"/>
  <c r="O5" i="4"/>
  <c r="P5" i="4" s="1"/>
  <c r="O6" i="4"/>
  <c r="P6" i="4" s="1"/>
  <c r="O7" i="4"/>
  <c r="P7" i="4" s="1"/>
  <c r="O8" i="4"/>
  <c r="P8" i="4" s="1"/>
  <c r="O9" i="4"/>
  <c r="P9" i="4" s="1"/>
  <c r="O10" i="4"/>
  <c r="P10" i="4" s="1"/>
  <c r="O11" i="4"/>
  <c r="P11" i="4" s="1"/>
  <c r="O2" i="4"/>
  <c r="P2" i="4" s="1"/>
  <c r="B3" i="4"/>
  <c r="C3" i="4" s="1"/>
  <c r="B4" i="4"/>
  <c r="C4" i="4" s="1"/>
  <c r="B5" i="4"/>
  <c r="C5" i="4" s="1"/>
  <c r="B6" i="4"/>
  <c r="C6" i="4" s="1"/>
  <c r="B2" i="4"/>
  <c r="C2" i="4" s="1"/>
  <c r="I16" i="1"/>
  <c r="A2" i="9" l="1"/>
  <c r="B2" i="9"/>
  <c r="C2" i="9"/>
  <c r="D2" i="9"/>
  <c r="E2" i="9"/>
  <c r="A3" i="9"/>
  <c r="B3" i="9"/>
  <c r="C3" i="9"/>
  <c r="D3" i="9"/>
  <c r="E3" i="9"/>
  <c r="A4" i="9"/>
  <c r="B4" i="9"/>
  <c r="C4" i="9"/>
  <c r="D4" i="9"/>
  <c r="E4" i="9"/>
  <c r="A5" i="9"/>
  <c r="B5" i="9"/>
  <c r="C5" i="9"/>
  <c r="D5" i="9"/>
  <c r="E5" i="9"/>
  <c r="D1" i="9"/>
  <c r="E1" i="9"/>
  <c r="C1" i="9"/>
  <c r="A1" i="9"/>
  <c r="B1" i="9"/>
  <c r="AK1" i="5"/>
  <c r="AK2" i="5"/>
  <c r="U2" i="5"/>
  <c r="AY2" i="4"/>
  <c r="AZ2" i="4"/>
  <c r="BB2" i="4"/>
  <c r="AU3" i="4"/>
  <c r="AV3" i="4"/>
  <c r="AY3" i="4"/>
  <c r="AZ3" i="4"/>
  <c r="BB3" i="4"/>
  <c r="AU4" i="4"/>
  <c r="AV4" i="4"/>
  <c r="AY4" i="4"/>
  <c r="AZ4" i="4"/>
  <c r="BB4" i="4"/>
  <c r="AU5" i="4"/>
  <c r="AV5" i="4"/>
  <c r="AY5" i="4"/>
  <c r="AZ5" i="4"/>
  <c r="BB5" i="4"/>
  <c r="AU6" i="4"/>
  <c r="AV6" i="4"/>
  <c r="AY6" i="4"/>
  <c r="AZ6" i="4"/>
  <c r="BB6" i="4"/>
  <c r="AV2" i="4"/>
  <c r="AU2" i="4"/>
  <c r="AN6" i="5"/>
  <c r="AK6" i="5"/>
  <c r="AN5" i="5"/>
  <c r="AK5" i="5"/>
  <c r="AN4" i="5"/>
  <c r="AK4" i="5"/>
  <c r="AF6" i="5"/>
  <c r="AC6" i="5"/>
  <c r="AF5" i="5"/>
  <c r="AC5" i="5"/>
  <c r="AF4" i="5"/>
  <c r="AC4" i="5"/>
  <c r="X6" i="5"/>
  <c r="U6" i="5"/>
  <c r="X5" i="5"/>
  <c r="U5" i="5"/>
  <c r="X4" i="5"/>
  <c r="U4" i="5"/>
  <c r="P6" i="5"/>
  <c r="M6" i="5"/>
  <c r="P5" i="5"/>
  <c r="M5" i="5"/>
  <c r="P4" i="5"/>
  <c r="M4" i="5"/>
  <c r="H6" i="5"/>
  <c r="E6" i="5"/>
  <c r="H5" i="5"/>
  <c r="E5" i="5"/>
  <c r="H4" i="5"/>
  <c r="E4" i="5"/>
  <c r="AC2" i="5"/>
  <c r="AN3" i="5"/>
  <c r="AK3" i="5"/>
  <c r="AC1" i="5"/>
  <c r="AF3" i="5"/>
  <c r="AC3" i="5"/>
  <c r="X3" i="5"/>
  <c r="U3" i="5"/>
  <c r="B1" i="5"/>
  <c r="P3" i="5"/>
  <c r="M3" i="5"/>
  <c r="H3" i="5"/>
  <c r="E3" i="5"/>
  <c r="A1" i="5"/>
  <c r="V4" i="4"/>
  <c r="W4" i="4"/>
  <c r="R4" i="4"/>
  <c r="V5" i="4"/>
  <c r="W5" i="4"/>
  <c r="R5" i="4"/>
  <c r="V6" i="4"/>
  <c r="W6" i="4"/>
  <c r="R6" i="4"/>
  <c r="V7" i="4"/>
  <c r="W7" i="4"/>
  <c r="R7" i="4"/>
  <c r="V8" i="4"/>
  <c r="W8" i="4"/>
  <c r="R8" i="4"/>
  <c r="V9" i="4"/>
  <c r="W9" i="4"/>
  <c r="R9" i="4"/>
  <c r="V10" i="4"/>
  <c r="W10" i="4"/>
  <c r="R10" i="4"/>
  <c r="V11" i="4"/>
  <c r="W11" i="4"/>
  <c r="R11" i="4"/>
  <c r="G3" i="4"/>
  <c r="H3" i="4"/>
  <c r="G4" i="4"/>
  <c r="H4" i="4"/>
  <c r="G5" i="4"/>
  <c r="H5" i="4"/>
  <c r="G6" i="4"/>
  <c r="H6" i="4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N16" i="1"/>
  <c r="M16" i="1"/>
  <c r="L16" i="1"/>
  <c r="O16" i="1"/>
  <c r="V2" i="4"/>
  <c r="W2" i="4"/>
  <c r="R2" i="4"/>
  <c r="V3" i="4"/>
  <c r="W3" i="4"/>
  <c r="R3" i="4"/>
  <c r="H2" i="4"/>
  <c r="G2" i="4"/>
  <c r="I20" i="1"/>
  <c r="I19" i="1"/>
  <c r="I18" i="1"/>
  <c r="I17" i="1"/>
  <c r="B44" i="1"/>
  <c r="B42" i="1"/>
  <c r="E23" i="1"/>
  <c r="E25" i="1"/>
  <c r="D29" i="1"/>
  <c r="D31" i="1"/>
  <c r="D20" i="1"/>
  <c r="D17" i="1"/>
  <c r="E36" i="1"/>
  <c r="D23" i="1"/>
  <c r="D34" i="1"/>
  <c r="E22" i="1"/>
  <c r="E31" i="1"/>
  <c r="D37" i="1"/>
  <c r="D33" i="1"/>
  <c r="D19" i="1"/>
  <c r="E24" i="1"/>
  <c r="D35" i="1"/>
  <c r="E39" i="1"/>
  <c r="D16" i="1"/>
  <c r="E19" i="1"/>
  <c r="E37" i="1"/>
  <c r="E18" i="1"/>
  <c r="D22" i="1"/>
  <c r="D26" i="1"/>
  <c r="E26" i="1"/>
  <c r="E35" i="1"/>
  <c r="E17" i="1"/>
  <c r="D32" i="1"/>
  <c r="E29" i="1"/>
  <c r="D28" i="1"/>
  <c r="D39" i="1"/>
  <c r="E28" i="1"/>
  <c r="E16" i="1"/>
  <c r="D24" i="1"/>
  <c r="E20" i="1"/>
  <c r="E32" i="1"/>
  <c r="D36" i="1"/>
  <c r="E34" i="1"/>
  <c r="D25" i="1"/>
  <c r="D18" i="1"/>
  <c r="E30" i="1"/>
  <c r="E33" i="1"/>
  <c r="D30" i="1"/>
  <c r="X7" i="4" l="1"/>
  <c r="X8" i="4"/>
  <c r="X2" i="4"/>
  <c r="I2" i="4"/>
  <c r="Y8" i="4"/>
  <c r="X5" i="4"/>
  <c r="J6" i="4"/>
  <c r="Y6" i="4"/>
  <c r="Y10" i="4"/>
  <c r="Y7" i="4"/>
  <c r="AJ2" i="4"/>
  <c r="X9" i="4"/>
  <c r="AK2" i="4"/>
  <c r="X10" i="4"/>
  <c r="X11" i="4"/>
  <c r="J5" i="4"/>
  <c r="Y2" i="4"/>
  <c r="AJ3" i="4"/>
  <c r="J2" i="4"/>
  <c r="X6" i="4"/>
  <c r="AK3" i="4"/>
  <c r="J3" i="4"/>
  <c r="Y9" i="4"/>
  <c r="AJ4" i="4"/>
  <c r="Y11" i="4"/>
  <c r="I5" i="4"/>
  <c r="AJ6" i="4"/>
  <c r="AK4" i="4"/>
  <c r="AJ5" i="4"/>
  <c r="I4" i="4"/>
  <c r="AK5" i="4"/>
  <c r="AK6" i="4"/>
  <c r="I3" i="4"/>
  <c r="Y3" i="4"/>
  <c r="X4" i="4"/>
  <c r="J4" i="4"/>
  <c r="X3" i="4"/>
  <c r="I6" i="4"/>
  <c r="Y5" i="4"/>
  <c r="Y4" i="4"/>
  <c r="F28" i="1"/>
  <c r="K28" i="1" s="1"/>
  <c r="F23" i="1"/>
  <c r="K23" i="1" s="1"/>
  <c r="F22" i="1"/>
  <c r="F29" i="1"/>
  <c r="G36" i="1"/>
  <c r="I36" i="1" s="1"/>
  <c r="F26" i="1"/>
  <c r="F30" i="1"/>
  <c r="G39" i="1"/>
  <c r="I39" i="1" s="1"/>
  <c r="G22" i="1"/>
  <c r="I22" i="1" s="1"/>
  <c r="G30" i="1"/>
  <c r="I30" i="1" s="1"/>
  <c r="G33" i="1"/>
  <c r="I33" i="1" s="1"/>
  <c r="G34" i="1"/>
  <c r="I34" i="1" s="1"/>
  <c r="F33" i="1"/>
  <c r="F24" i="1"/>
  <c r="F36" i="1"/>
  <c r="G37" i="1"/>
  <c r="I37" i="1" s="1"/>
  <c r="F32" i="1"/>
  <c r="G25" i="1"/>
  <c r="I25" i="1" s="1"/>
  <c r="F37" i="1"/>
  <c r="F35" i="1"/>
  <c r="F31" i="1"/>
  <c r="G31" i="1"/>
  <c r="I31" i="1" s="1"/>
  <c r="G35" i="1"/>
  <c r="I35" i="1" s="1"/>
  <c r="G29" i="1"/>
  <c r="I29" i="1" s="1"/>
  <c r="G28" i="1"/>
  <c r="I28" i="1" s="1"/>
  <c r="F39" i="1"/>
  <c r="K39" i="1" s="1"/>
  <c r="F34" i="1"/>
  <c r="F25" i="1"/>
  <c r="G23" i="1"/>
  <c r="I23" i="1" s="1"/>
  <c r="G26" i="1"/>
  <c r="I26" i="1" s="1"/>
  <c r="G24" i="1"/>
  <c r="I24" i="1" s="1"/>
  <c r="G32" i="1"/>
  <c r="I32" i="1" s="1"/>
  <c r="K25" i="1" l="1"/>
  <c r="K35" i="1"/>
  <c r="K29" i="1"/>
  <c r="K34" i="1"/>
  <c r="K37" i="1"/>
  <c r="K36" i="1"/>
  <c r="K30" i="1"/>
  <c r="K22" i="1"/>
  <c r="K24" i="1"/>
  <c r="K26" i="1"/>
  <c r="R2" i="12"/>
  <c r="R4" i="5"/>
  <c r="K31" i="1"/>
  <c r="K32" i="1"/>
  <c r="K33" i="1"/>
  <c r="J3" i="12"/>
  <c r="J5" i="5"/>
  <c r="K6" i="4"/>
  <c r="M6" i="4" s="1"/>
  <c r="K3" i="4"/>
  <c r="M3" i="4" s="1"/>
  <c r="BA3" i="4"/>
  <c r="BA5" i="4"/>
  <c r="K5" i="4"/>
  <c r="M5" i="4" s="1"/>
  <c r="Z6" i="4"/>
  <c r="Z11" i="4"/>
  <c r="AW6" i="4"/>
  <c r="BA4" i="4"/>
  <c r="Z4" i="4"/>
  <c r="AW3" i="4"/>
  <c r="Z7" i="4"/>
  <c r="Z3" i="4"/>
  <c r="Z10" i="4"/>
  <c r="Z5" i="4"/>
  <c r="AW2" i="4"/>
  <c r="K2" i="4"/>
  <c r="M2" i="4" s="1"/>
  <c r="K4" i="4"/>
  <c r="M4" i="4" s="1"/>
  <c r="Z8" i="4"/>
  <c r="AW5" i="4"/>
  <c r="BA2" i="4"/>
  <c r="BA6" i="4"/>
  <c r="Z2" i="4"/>
  <c r="Z9" i="4"/>
  <c r="AW4" i="4"/>
  <c r="AB2" i="4" l="1"/>
  <c r="AB4" i="4"/>
  <c r="AB10" i="4"/>
  <c r="AB8" i="4"/>
  <c r="AB6" i="4"/>
  <c r="Z4" i="12"/>
  <c r="Z6" i="5"/>
  <c r="R4" i="12"/>
  <c r="R6" i="5"/>
  <c r="AP2" i="12"/>
  <c r="AP4" i="5"/>
  <c r="J2" i="12"/>
  <c r="J4" i="5"/>
  <c r="AP3" i="12"/>
  <c r="AP5" i="5"/>
  <c r="AH5" i="5"/>
  <c r="AH3" i="12"/>
  <c r="AH4" i="12"/>
  <c r="AH6" i="5"/>
  <c r="Z5" i="5"/>
  <c r="Z3" i="12"/>
  <c r="Z2" i="12"/>
  <c r="Z4" i="5"/>
  <c r="R3" i="12"/>
  <c r="R5" i="5"/>
  <c r="AP4" i="12"/>
  <c r="AP6" i="5"/>
  <c r="J6" i="5"/>
  <c r="J4" i="12"/>
  <c r="AH2" i="12"/>
  <c r="AH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knagae</author>
  </authors>
  <commentList>
    <comment ref="B5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所属学校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正式な学校名を略さず入力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選手名:
</t>
        </r>
        <r>
          <rPr>
            <sz val="9"/>
            <color indexed="81"/>
            <rFont val="ＭＳ Ｐゴシック"/>
            <family val="3"/>
            <charset val="128"/>
          </rPr>
          <t>姓名を分けて入力
漢字等の確認を！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ふりがな:</t>
        </r>
        <r>
          <rPr>
            <sz val="9"/>
            <color indexed="81"/>
            <rFont val="ＭＳ Ｐゴシック"/>
            <family val="3"/>
            <charset val="128"/>
          </rPr>
          <t xml:space="preserve">
選手名の入力により表示されます。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>正しくない場合</t>
        </r>
        <r>
          <rPr>
            <sz val="9"/>
            <color indexed="81"/>
            <rFont val="ＭＳ Ｐゴシック"/>
            <family val="3"/>
            <charset val="128"/>
          </rPr>
          <t>には、</t>
        </r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  <r>
          <rPr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F1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学年:</t>
        </r>
        <r>
          <rPr>
            <sz val="9"/>
            <color indexed="81"/>
            <rFont val="ＭＳ Ｐゴシック"/>
            <family val="3"/>
            <charset val="128"/>
          </rPr>
          <t xml:space="preserve">
「年」は付加せず数字だけ入力</t>
        </r>
      </text>
    </comment>
    <comment ref="G13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生年月日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11"/>
            <color rgb="FF000000"/>
            <rFont val="ＭＳ Ｐゴシック"/>
            <family val="2"/>
            <charset val="128"/>
          </rPr>
          <t>2000/9/15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のように西暦で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「</t>
        </r>
        <r>
          <rPr>
            <sz val="9"/>
            <color rgb="FF000000"/>
            <rFont val="ＭＳ Ｐゴシック"/>
            <family val="2"/>
            <charset val="128"/>
          </rPr>
          <t>/</t>
        </r>
        <r>
          <rPr>
            <sz val="9"/>
            <color rgb="FF000000"/>
            <rFont val="ＭＳ Ｐゴシック"/>
            <family val="2"/>
            <charset val="128"/>
          </rPr>
          <t>」</t>
        </r>
        <r>
          <rPr>
            <sz val="9"/>
            <color rgb="FF000000"/>
            <rFont val="ＭＳ Ｐゴシック"/>
            <family val="2"/>
            <charset val="128"/>
          </rPr>
          <t>(</t>
        </r>
        <r>
          <rPr>
            <sz val="9"/>
            <color rgb="FF000000"/>
            <rFont val="ＭＳ Ｐゴシック"/>
            <family val="2"/>
            <charset val="128"/>
          </rPr>
          <t>スラッシュ</t>
        </r>
        <r>
          <rPr>
            <sz val="9"/>
            <color rgb="FF000000"/>
            <rFont val="ＭＳ Ｐゴシック"/>
            <family val="2"/>
            <charset val="128"/>
          </rPr>
          <t>)</t>
        </r>
        <r>
          <rPr>
            <sz val="9"/>
            <color rgb="FF000000"/>
            <rFont val="ＭＳ Ｐゴシック"/>
            <family val="2"/>
            <charset val="128"/>
          </rPr>
          <t>で年月日を区切って入力</t>
        </r>
      </text>
    </comment>
    <comment ref="I1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年齢:</t>
        </r>
        <r>
          <rPr>
            <sz val="9"/>
            <color indexed="81"/>
            <rFont val="ＭＳ Ｐゴシック"/>
            <family val="3"/>
            <charset val="128"/>
          </rPr>
          <t xml:space="preserve">
自動的に算出</t>
        </r>
      </text>
    </comment>
  </commentList>
</comments>
</file>

<file path=xl/sharedStrings.xml><?xml version="1.0" encoding="utf-8"?>
<sst xmlns="http://schemas.openxmlformats.org/spreadsheetml/2006/main" count="155" uniqueCount="81">
  <si>
    <t>所属学校</t>
    <rPh sb="0" eb="2">
      <t>ショゾク</t>
    </rPh>
    <rPh sb="2" eb="4">
      <t>ガッコウ</t>
    </rPh>
    <phoneticPr fontId="1"/>
  </si>
  <si>
    <t>校名略称</t>
    <rPh sb="0" eb="2">
      <t>コウメイ</t>
    </rPh>
    <rPh sb="2" eb="4">
      <t>リャクショウ</t>
    </rPh>
    <phoneticPr fontId="1"/>
  </si>
  <si>
    <t>ﾏﾈｰｼﾞｬｰ</t>
    <phoneticPr fontId="1"/>
  </si>
  <si>
    <t>外部ｺｰﾁ</t>
    <rPh sb="0" eb="2">
      <t>ガイブ</t>
    </rPh>
    <phoneticPr fontId="1"/>
  </si>
  <si>
    <t>種目</t>
    <rPh sb="0" eb="2">
      <t>シュモク</t>
    </rPh>
    <phoneticPr fontId="1"/>
  </si>
  <si>
    <t>選手名</t>
    <rPh sb="0" eb="2">
      <t>センシュ</t>
    </rPh>
    <rPh sb="2" eb="3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</si>
  <si>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</si>
  <si>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</si>
  <si>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</si>
  <si>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せい</t>
    <phoneticPr fontId="1"/>
  </si>
  <si>
    <t>めい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</si>
  <si>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</si>
  <si>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</si>
  <si>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</si>
  <si>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標記大会に上記生徒の参加を認めます。</t>
    <rPh sb="0" eb="2">
      <t>ヒョウキ</t>
    </rPh>
    <rPh sb="2" eb="4">
      <t>タイカイ</t>
    </rPh>
    <rPh sb="5" eb="7">
      <t>ジョウキ</t>
    </rPh>
    <rPh sb="7" eb="9">
      <t>セイト</t>
    </rPh>
    <rPh sb="10" eb="12">
      <t>サンカ</t>
    </rPh>
    <rPh sb="13" eb="14">
      <t>ミト</t>
    </rPh>
    <phoneticPr fontId="1"/>
  </si>
  <si>
    <t>長</t>
    <rPh sb="0" eb="1">
      <t>チョウ</t>
    </rPh>
    <phoneticPr fontId="1"/>
  </si>
  <si>
    <t>印</t>
    <rPh sb="0" eb="1">
      <t>イン</t>
    </rPh>
    <phoneticPr fontId="1"/>
  </si>
  <si>
    <t>備考</t>
    <rPh sb="0" eb="2">
      <t>ビコウ</t>
    </rPh>
    <phoneticPr fontId="1"/>
  </si>
  <si>
    <t xml:space="preserve"> 参  加  申  込  書 </t>
    <rPh sb="1" eb="2">
      <t>サン</t>
    </rPh>
    <rPh sb="4" eb="5">
      <t>カ</t>
    </rPh>
    <rPh sb="7" eb="8">
      <t>サル</t>
    </rPh>
    <rPh sb="10" eb="11">
      <t>コミ</t>
    </rPh>
    <rPh sb="13" eb="14">
      <t>ショ</t>
    </rPh>
    <phoneticPr fontId="1"/>
  </si>
  <si>
    <t>S</t>
    <phoneticPr fontId="6"/>
  </si>
  <si>
    <t>D</t>
    <phoneticPr fontId="6"/>
  </si>
  <si>
    <t>A</t>
    <phoneticPr fontId="6"/>
  </si>
  <si>
    <t>B</t>
    <phoneticPr fontId="6"/>
  </si>
  <si>
    <t>主 将</t>
    <rPh sb="0" eb="1">
      <t>シュ</t>
    </rPh>
    <rPh sb="2" eb="3">
      <t>ショウ</t>
    </rPh>
    <phoneticPr fontId="6"/>
  </si>
  <si>
    <t>支部</t>
    <rPh sb="0" eb="2">
      <t>しぶ</t>
    </rPh>
    <phoneticPr fontId="2" type="Hiragana"/>
  </si>
  <si>
    <t>札幌</t>
    <rPh sb="0" eb="2">
      <t>サッポロ</t>
    </rPh>
    <phoneticPr fontId="1"/>
  </si>
  <si>
    <t>函館</t>
    <rPh sb="0" eb="2">
      <t>ハコダテ</t>
    </rPh>
    <phoneticPr fontId="1"/>
  </si>
  <si>
    <t>室蘭</t>
    <rPh sb="0" eb="2">
      <t>ムロラン</t>
    </rPh>
    <phoneticPr fontId="1"/>
  </si>
  <si>
    <t>小樽</t>
    <rPh sb="0" eb="2">
      <t>オタル</t>
    </rPh>
    <phoneticPr fontId="1"/>
  </si>
  <si>
    <t>空知</t>
    <rPh sb="0" eb="2">
      <t>ソラチ</t>
    </rPh>
    <phoneticPr fontId="1"/>
  </si>
  <si>
    <t>旭川</t>
    <rPh sb="0" eb="2">
      <t>アサヒカワ</t>
    </rPh>
    <phoneticPr fontId="1"/>
  </si>
  <si>
    <t>名寄</t>
    <rPh sb="0" eb="2">
      <t>ナヨロ</t>
    </rPh>
    <phoneticPr fontId="1"/>
  </si>
  <si>
    <t>十勝</t>
    <rPh sb="0" eb="2">
      <t>トカチ</t>
    </rPh>
    <phoneticPr fontId="1"/>
  </si>
  <si>
    <t>釧根</t>
    <rPh sb="0" eb="1">
      <t>セン</t>
    </rPh>
    <rPh sb="1" eb="2">
      <t>コン</t>
    </rPh>
    <phoneticPr fontId="1"/>
  </si>
  <si>
    <t>審判・ボールパーソン要員</t>
    <rPh sb="0" eb="2">
      <t>シンパン</t>
    </rPh>
    <rPh sb="10" eb="12">
      <t>ヨウイン</t>
    </rPh>
    <phoneticPr fontId="1"/>
  </si>
  <si>
    <t>補助</t>
    <rPh sb="0" eb="2">
      <t>ホジョ</t>
    </rPh>
    <phoneticPr fontId="1"/>
  </si>
  <si>
    <t>引率責任者</t>
    <rPh sb="0" eb="2">
      <t>いんそつ</t>
    </rPh>
    <rPh sb="2" eb="4">
      <t>せきにん</t>
    </rPh>
    <rPh sb="4" eb="5">
      <t>しゃ</t>
    </rPh>
    <phoneticPr fontId="2" type="Hiragana"/>
  </si>
  <si>
    <t>監　督</t>
    <rPh sb="0" eb="1">
      <t>ラン</t>
    </rPh>
    <rPh sb="2" eb="3">
      <t>ヨシ</t>
    </rPh>
    <phoneticPr fontId="1"/>
  </si>
  <si>
    <t>支　部</t>
    <rPh sb="0" eb="1">
      <t>ササ</t>
    </rPh>
    <rPh sb="2" eb="3">
      <t>ブ</t>
    </rPh>
    <phoneticPr fontId="1"/>
  </si>
  <si>
    <t>主　将</t>
    <rPh sb="0" eb="1">
      <t>シュ</t>
    </rPh>
    <rPh sb="2" eb="3">
      <t>ショウ</t>
    </rPh>
    <phoneticPr fontId="1"/>
  </si>
  <si>
    <t>〔個人戦シングルスに１名エントリーの場合のみ記入〕</t>
    <rPh sb="1" eb="3">
      <t>こじん</t>
    </rPh>
    <rPh sb="3" eb="4">
      <t>せん</t>
    </rPh>
    <rPh sb="11" eb="12">
      <t>めい</t>
    </rPh>
    <rPh sb="18" eb="20">
      <t>ばあい</t>
    </rPh>
    <rPh sb="22" eb="24">
      <t>きにゅう</t>
    </rPh>
    <phoneticPr fontId="2" type="Hiragana"/>
  </si>
  <si>
    <r>
      <t>団体戦</t>
    </r>
    <r>
      <rPr>
        <b/>
        <sz val="10"/>
        <color indexed="8"/>
        <rFont val="メイリオ"/>
        <family val="3"/>
        <charset val="128"/>
      </rPr>
      <t>（実力順で登録）</t>
    </r>
    <rPh sb="0" eb="3">
      <t>ダンタイセン</t>
    </rPh>
    <rPh sb="4" eb="6">
      <t>ジツリョク</t>
    </rPh>
    <rPh sb="6" eb="7">
      <t>ジュン</t>
    </rPh>
    <rPh sb="8" eb="10">
      <t>トウロク</t>
    </rPh>
    <phoneticPr fontId="1"/>
  </si>
  <si>
    <r>
      <t>個人戦シングルス</t>
    </r>
    <r>
      <rPr>
        <b/>
        <sz val="10"/>
        <color indexed="8"/>
        <rFont val="メイリオ"/>
        <family val="3"/>
        <charset val="128"/>
      </rPr>
      <t>（実力順で登録）</t>
    </r>
    <rPh sb="0" eb="3">
      <t>コジンセン</t>
    </rPh>
    <phoneticPr fontId="1"/>
  </si>
  <si>
    <r>
      <t>個人戦ダブルス</t>
    </r>
    <r>
      <rPr>
        <b/>
        <sz val="10"/>
        <color indexed="8"/>
        <rFont val="メイリオ"/>
        <family val="3"/>
        <charset val="128"/>
      </rPr>
      <t>（実力順で登録）</t>
    </r>
    <rPh sb="0" eb="3">
      <t>コジンセン</t>
    </rPh>
    <phoneticPr fontId="1"/>
  </si>
  <si>
    <t>監 督</t>
    <rPh sb="0" eb="1">
      <t>カン</t>
    </rPh>
    <rPh sb="2" eb="3">
      <t>ヨシ</t>
    </rPh>
    <phoneticPr fontId="6"/>
  </si>
  <si>
    <t>引率
責任者</t>
    <rPh sb="0" eb="2">
      <t>インソツ</t>
    </rPh>
    <rPh sb="3" eb="5">
      <t>セキニン</t>
    </rPh>
    <rPh sb="5" eb="6">
      <t>シャ</t>
    </rPh>
    <phoneticPr fontId="1"/>
  </si>
  <si>
    <r>
      <t>支部順位</t>
    </r>
    <r>
      <rPr>
        <sz val="6"/>
        <color indexed="8"/>
        <rFont val="メイリオ"/>
        <family val="3"/>
        <charset val="128"/>
      </rPr>
      <t xml:space="preserve">
（団体のみ）</t>
    </r>
    <rPh sb="0" eb="2">
      <t>しぶ</t>
    </rPh>
    <rPh sb="2" eb="4">
      <t>じゅんい</t>
    </rPh>
    <rPh sb="6" eb="8">
      <t>だんたい</t>
    </rPh>
    <phoneticPr fontId="2" type="Hiragana"/>
  </si>
  <si>
    <t>団体</t>
    <rPh sb="0" eb="2">
      <t>ダンタイ</t>
    </rPh>
    <phoneticPr fontId="1"/>
  </si>
  <si>
    <t>S</t>
    <phoneticPr fontId="1"/>
  </si>
  <si>
    <t>D</t>
    <phoneticPr fontId="1"/>
  </si>
  <si>
    <t>外C</t>
    <rPh sb="0" eb="1">
      <t>ソト</t>
    </rPh>
    <phoneticPr fontId="1"/>
  </si>
  <si>
    <t>マネ</t>
    <phoneticPr fontId="6"/>
  </si>
  <si>
    <t>①</t>
    <phoneticPr fontId="2" type="Hiragana"/>
  </si>
  <si>
    <t>②</t>
    <phoneticPr fontId="2" type="Hiragana"/>
  </si>
  <si>
    <t>③</t>
    <phoneticPr fontId="2" type="Hiragana"/>
  </si>
  <si>
    <t>オホーツク</t>
    <phoneticPr fontId="1"/>
  </si>
  <si>
    <t>札幌</t>
    <rPh sb="0" eb="2">
      <t>サッポロ</t>
    </rPh>
    <phoneticPr fontId="40"/>
  </si>
  <si>
    <t>函館</t>
    <rPh sb="0" eb="2">
      <t>ハコダテ</t>
    </rPh>
    <phoneticPr fontId="40"/>
  </si>
  <si>
    <t>室蘭</t>
    <rPh sb="0" eb="2">
      <t>ムロラン</t>
    </rPh>
    <phoneticPr fontId="40"/>
  </si>
  <si>
    <t>小樽</t>
    <rPh sb="0" eb="2">
      <t>オタル</t>
    </rPh>
    <phoneticPr fontId="40"/>
  </si>
  <si>
    <t>空知</t>
    <rPh sb="0" eb="2">
      <t>ソラチ</t>
    </rPh>
    <phoneticPr fontId="40"/>
  </si>
  <si>
    <t>旭川</t>
    <rPh sb="0" eb="2">
      <t>アサヒカワ</t>
    </rPh>
    <phoneticPr fontId="40"/>
  </si>
  <si>
    <t>名寄</t>
    <rPh sb="0" eb="2">
      <t>ナヨロ</t>
    </rPh>
    <phoneticPr fontId="40"/>
  </si>
  <si>
    <t>十勝</t>
    <rPh sb="0" eb="2">
      <t>トカチ</t>
    </rPh>
    <phoneticPr fontId="40"/>
  </si>
  <si>
    <t>釧根</t>
    <rPh sb="0" eb="1">
      <t>セン</t>
    </rPh>
    <rPh sb="1" eb="2">
      <t>コン</t>
    </rPh>
    <phoneticPr fontId="40"/>
  </si>
  <si>
    <t>支部№</t>
    <rPh sb="0" eb="2">
      <t>シブ</t>
    </rPh>
    <phoneticPr fontId="1"/>
  </si>
  <si>
    <t>支部</t>
    <rPh sb="0" eb="2">
      <t>シブ</t>
    </rPh>
    <phoneticPr fontId="1"/>
  </si>
  <si>
    <t>校名</t>
    <rPh sb="0" eb="2">
      <t>コウメイ</t>
    </rPh>
    <phoneticPr fontId="1"/>
  </si>
  <si>
    <t>№</t>
    <phoneticPr fontId="1"/>
  </si>
  <si>
    <t>氏</t>
    <rPh sb="0" eb="1">
      <t>シ</t>
    </rPh>
    <phoneticPr fontId="1"/>
  </si>
  <si>
    <t>し</t>
    <phoneticPr fontId="1"/>
  </si>
  <si>
    <t>めい</t>
    <phoneticPr fontId="1"/>
  </si>
  <si>
    <t>校名Full</t>
    <rPh sb="0" eb="2">
      <t>コウメイ</t>
    </rPh>
    <phoneticPr fontId="1"/>
  </si>
  <si>
    <t>登録順</t>
    <rPh sb="0" eb="2">
      <t>トウロク</t>
    </rPh>
    <rPh sb="2" eb="3">
      <t>ジュン</t>
    </rPh>
    <phoneticPr fontId="1"/>
  </si>
  <si>
    <t>○学年</t>
    <rPh sb="1" eb="3">
      <t>ガクネン</t>
    </rPh>
    <phoneticPr fontId="1"/>
  </si>
  <si>
    <t>支部順位</t>
    <rPh sb="0" eb="2">
      <t>シブ</t>
    </rPh>
    <rPh sb="2" eb="4">
      <t>ジュンイ</t>
    </rPh>
    <phoneticPr fontId="1"/>
  </si>
  <si>
    <t>ｵﾎｰﾂｸ</t>
    <phoneticPr fontId="40"/>
  </si>
  <si>
    <t>※ 監督・主将・マネージャーは、団体戦に出場する学校のみ入力してください
※ 監督は、団体対戦時にベンチ入りする方を入力してください
※ 「監督」以下の欄は、各１名の入力に限ります
　　（超えた場合はプログラムに掲載できません）</t>
    <rPh sb="2" eb="4">
      <t>かんとく</t>
    </rPh>
    <rPh sb="5" eb="7">
      <t>しゅしょう</t>
    </rPh>
    <rPh sb="16" eb="19">
      <t>だんたい</t>
    </rPh>
    <rPh sb="24" eb="26">
      <t>がっこう</t>
    </rPh>
    <rPh sb="28" eb="30">
      <t>にゅうりょく</t>
    </rPh>
    <rPh sb="38" eb="40">
      <t>かんとく</t>
    </rPh>
    <rPh sb="42" eb="45">
      <t>だんたいせん</t>
    </rPh>
    <rPh sb="45" eb="47">
      <t>たいせn</t>
    </rPh>
    <rPh sb="51" eb="52">
      <t>い</t>
    </rPh>
    <rPh sb="55" eb="56">
      <t>かた</t>
    </rPh>
    <rPh sb="57" eb="59">
      <t>にゅうりょく</t>
    </rPh>
    <rPh sb="69" eb="71">
      <t>かんとく</t>
    </rPh>
    <rPh sb="93" eb="94">
      <t>こ</t>
    </rPh>
    <rPh sb="96" eb="98">
      <t>ばあい</t>
    </rPh>
    <rPh sb="105" eb="107">
      <t>けいさい</t>
    </rPh>
    <phoneticPr fontId="2" type="Hiragana"/>
  </si>
  <si>
    <t>第65回　北海道高等学校テニス選手権大会</t>
    <rPh sb="0" eb="1">
      <t>ダイ</t>
    </rPh>
    <rPh sb="3" eb="4">
      <t>カイ</t>
    </rPh>
    <rPh sb="5" eb="8">
      <t>ホッカイドウ</t>
    </rPh>
    <rPh sb="8" eb="10">
      <t>コウトウ</t>
    </rPh>
    <rPh sb="10" eb="12">
      <t>ガッコウ</t>
    </rPh>
    <rPh sb="15" eb="18">
      <t>センシュケン</t>
    </rPh>
    <rPh sb="18" eb="20">
      <t>タイカイ</t>
    </rPh>
    <phoneticPr fontId="1"/>
  </si>
  <si>
    <t>兼　第115回　全国高等学校テニス選手権大会北海道地区予選会</t>
    <rPh sb="0" eb="1">
      <t>けん</t>
    </rPh>
    <rPh sb="2" eb="3">
      <t>だい</t>
    </rPh>
    <rPh sb="6" eb="7">
      <t>かい</t>
    </rPh>
    <rPh sb="8" eb="10">
      <t>ぜんこく</t>
    </rPh>
    <rPh sb="10" eb="12">
      <t>こうとう</t>
    </rPh>
    <rPh sb="12" eb="14">
      <t>がっこう</t>
    </rPh>
    <rPh sb="17" eb="20">
      <t>せんしゅけん</t>
    </rPh>
    <rPh sb="20" eb="22">
      <t>たいかい</t>
    </rPh>
    <rPh sb="22" eb="25">
      <t>ほっかいどう</t>
    </rPh>
    <rPh sb="25" eb="27">
      <t>ちく</t>
    </rPh>
    <rPh sb="27" eb="29">
      <t>よせん</t>
    </rPh>
    <rPh sb="29" eb="30">
      <t>かい</t>
    </rPh>
    <phoneticPr fontId="2" type="Hiragana"/>
  </si>
  <si>
    <t>JTA登録番号</t>
    <rPh sb="3" eb="7">
      <t>とうろくばんごう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</si>
</sst>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yyyy/mm/dd"/>
  </numFmts>
  <fonts count="5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1"/>
      <color rgb="FF001F5C"/>
      <name val="HG丸ｺﾞｼｯｸM-PRO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 tint="-0.34998626667073579"/>
      <name val="UD デジタル 教科書体 N-B"/>
      <family val="1"/>
      <charset val="128"/>
    </font>
    <font>
      <i/>
      <sz val="8"/>
      <name val="ＭＳ Ｐゴシック"/>
      <family val="3"/>
      <charset val="128"/>
    </font>
    <font>
      <sz val="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メイリオ"/>
      <family val="3"/>
      <charset val="128"/>
    </font>
    <font>
      <sz val="12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11"/>
      <color rgb="FF000000"/>
      <name val="ＭＳ Ｐゴシック"/>
      <family val="2"/>
      <charset val="128"/>
    </font>
    <font>
      <sz val="9"/>
      <color theme="1"/>
      <name val="HG丸ｺﾞｼｯｸM-PRO"/>
      <family val="3"/>
      <charset val="128"/>
    </font>
    <font>
      <sz val="14"/>
      <color theme="0"/>
      <name val="ＭＳ Ｐゴシック"/>
      <family val="3"/>
      <charset val="128"/>
    </font>
    <font>
      <sz val="12"/>
      <color rgb="FF000000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001F5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hair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4.9989318521683403E-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 tint="4.9989318521683403E-2"/>
      </bottom>
      <diagonal/>
    </border>
    <border>
      <left style="thin">
        <color indexed="64"/>
      </left>
      <right/>
      <top style="hair">
        <color theme="1" tint="4.9989318521683403E-2"/>
      </top>
      <bottom style="hair">
        <color indexed="64"/>
      </bottom>
      <diagonal/>
    </border>
    <border>
      <left/>
      <right style="thin">
        <color indexed="64"/>
      </right>
      <top style="hair">
        <color theme="1" tint="4.9989318521683403E-2"/>
      </top>
      <bottom style="hair">
        <color indexed="64"/>
      </bottom>
      <diagonal/>
    </border>
    <border>
      <left style="thin">
        <color indexed="64"/>
      </left>
      <right/>
      <top style="hair">
        <color theme="1" tint="4.9989318521683403E-2"/>
      </top>
      <bottom style="thin">
        <color indexed="64"/>
      </bottom>
      <diagonal/>
    </border>
    <border>
      <left/>
      <right style="thin">
        <color indexed="64"/>
      </right>
      <top style="hair">
        <color theme="1" tint="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4.9989318521683403E-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 tint="4.9989318521683403E-2"/>
      </top>
      <bottom style="thin">
        <color indexed="64"/>
      </bottom>
      <diagonal/>
    </border>
    <border>
      <left style="thin">
        <color indexed="64"/>
      </left>
      <right/>
      <top style="hair">
        <color theme="1" tint="4.9989318521683403E-2"/>
      </top>
      <bottom style="medium">
        <color indexed="64"/>
      </bottom>
      <diagonal/>
    </border>
    <border>
      <left/>
      <right style="thin">
        <color indexed="64"/>
      </right>
      <top style="hair">
        <color theme="1" tint="4.9989318521683403E-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4.9989318521683403E-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 tint="4.9989318521683403E-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theme="1" tint="4.9989318521683403E-2"/>
      </bottom>
      <diagonal/>
    </border>
    <border>
      <left style="medium">
        <color indexed="64"/>
      </left>
      <right style="thin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indexed="64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indexed="64"/>
      </left>
      <right style="medium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indexed="64"/>
      </right>
      <top style="hair">
        <color theme="1" tint="4.9989318521683403E-2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/>
      <bottom style="dashed">
        <color theme="5" tint="0.39994506668294322"/>
      </bottom>
      <diagonal/>
    </border>
    <border>
      <left/>
      <right/>
      <top/>
      <bottom style="dashed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34">
    <xf numFmtId="0" fontId="0" fillId="0" borderId="0" xfId="0">
      <alignment vertical="center"/>
    </xf>
    <xf numFmtId="0" fontId="12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14" fontId="12" fillId="0" borderId="0" xfId="0" applyNumberFormat="1" applyFo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0" borderId="0" xfId="0" applyFont="1" applyProtection="1">
      <alignment vertical="center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177" fontId="1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4" fillId="0" borderId="21" xfId="0" applyFont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177" fontId="13" fillId="0" borderId="8" xfId="0" applyNumberFormat="1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77" fontId="13" fillId="0" borderId="12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78" fontId="13" fillId="0" borderId="0" xfId="0" applyNumberFormat="1" applyFont="1" applyAlignment="1" applyProtection="1">
      <alignment horizontal="center" vertical="center"/>
      <protection hidden="1"/>
    </xf>
    <xf numFmtId="177" fontId="13" fillId="0" borderId="0" xfId="0" applyNumberFormat="1" applyFont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vertical="top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27" fillId="0" borderId="6" xfId="0" applyFont="1" applyBorder="1" applyProtection="1">
      <alignment vertical="center"/>
      <protection hidden="1"/>
    </xf>
    <xf numFmtId="0" fontId="24" fillId="0" borderId="60" xfId="0" applyFont="1" applyBorder="1" applyAlignment="1" applyProtection="1">
      <alignment horizontal="center" vertical="center"/>
      <protection hidden="1"/>
    </xf>
    <xf numFmtId="0" fontId="24" fillId="0" borderId="61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Protection="1">
      <alignment vertical="center"/>
      <protection hidden="1"/>
    </xf>
    <xf numFmtId="0" fontId="24" fillId="0" borderId="66" xfId="0" applyFont="1" applyBorder="1" applyAlignment="1" applyProtection="1">
      <alignment horizontal="center" vertical="center"/>
      <protection hidden="1"/>
    </xf>
    <xf numFmtId="0" fontId="27" fillId="0" borderId="28" xfId="0" applyFont="1" applyBorder="1" applyProtection="1">
      <alignment vertical="center"/>
      <protection hidden="1"/>
    </xf>
    <xf numFmtId="0" fontId="29" fillId="0" borderId="25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0" fontId="26" fillId="0" borderId="0" xfId="0" applyFont="1" applyAlignment="1" applyProtection="1">
      <protection hidden="1"/>
    </xf>
    <xf numFmtId="0" fontId="20" fillId="0" borderId="46" xfId="0" applyFont="1" applyBorder="1" applyAlignment="1" applyProtection="1">
      <alignment horizontal="center" vertical="center"/>
      <protection locked="0" hidden="1"/>
    </xf>
    <xf numFmtId="0" fontId="20" fillId="0" borderId="47" xfId="0" applyFont="1" applyBorder="1" applyAlignment="1" applyProtection="1">
      <alignment horizontal="center" vertical="center"/>
      <protection locked="0" hidden="1"/>
    </xf>
    <xf numFmtId="0" fontId="32" fillId="0" borderId="46" xfId="0" applyFont="1" applyBorder="1" applyProtection="1">
      <alignment vertical="center"/>
      <protection locked="0" hidden="1"/>
    </xf>
    <xf numFmtId="0" fontId="32" fillId="0" borderId="47" xfId="0" applyFont="1" applyBorder="1" applyProtection="1">
      <alignment vertical="center"/>
      <protection locked="0" hidden="1"/>
    </xf>
    <xf numFmtId="0" fontId="20" fillId="0" borderId="50" xfId="0" applyFont="1" applyBorder="1" applyAlignment="1" applyProtection="1">
      <alignment horizontal="center" vertical="center"/>
      <protection locked="0" hidden="1"/>
    </xf>
    <xf numFmtId="0" fontId="20" fillId="0" borderId="51" xfId="0" applyFont="1" applyBorder="1" applyAlignment="1" applyProtection="1">
      <alignment horizontal="center" vertical="center"/>
      <protection locked="0" hidden="1"/>
    </xf>
    <xf numFmtId="0" fontId="32" fillId="0" borderId="52" xfId="0" applyFont="1" applyBorder="1" applyProtection="1">
      <alignment vertical="center"/>
      <protection locked="0" hidden="1"/>
    </xf>
    <xf numFmtId="0" fontId="32" fillId="0" borderId="53" xfId="0" applyFont="1" applyBorder="1" applyProtection="1">
      <alignment vertical="center"/>
      <protection locked="0" hidden="1"/>
    </xf>
    <xf numFmtId="0" fontId="20" fillId="0" borderId="56" xfId="0" applyFont="1" applyBorder="1" applyAlignment="1" applyProtection="1">
      <alignment horizontal="center" vertical="center"/>
      <protection locked="0" hidden="1"/>
    </xf>
    <xf numFmtId="0" fontId="20" fillId="0" borderId="57" xfId="0" applyFont="1" applyBorder="1" applyAlignment="1" applyProtection="1">
      <alignment horizontal="center" vertical="center"/>
      <protection locked="0" hidden="1"/>
    </xf>
    <xf numFmtId="0" fontId="32" fillId="0" borderId="56" xfId="0" applyFont="1" applyBorder="1" applyProtection="1">
      <alignment vertical="center"/>
      <protection locked="0" hidden="1"/>
    </xf>
    <xf numFmtId="0" fontId="32" fillId="0" borderId="57" xfId="0" applyFont="1" applyBorder="1" applyProtection="1">
      <alignment vertical="center"/>
      <protection locked="0" hidden="1"/>
    </xf>
    <xf numFmtId="0" fontId="20" fillId="0" borderId="22" xfId="0" applyFont="1" applyBorder="1" applyAlignment="1" applyProtection="1">
      <alignment horizontal="center" vertical="center"/>
      <protection locked="0" hidden="1"/>
    </xf>
    <xf numFmtId="0" fontId="20" fillId="0" borderId="23" xfId="0" applyFont="1" applyBorder="1" applyAlignment="1" applyProtection="1">
      <alignment horizontal="center" vertical="center"/>
      <protection locked="0" hidden="1"/>
    </xf>
    <xf numFmtId="0" fontId="32" fillId="0" borderId="22" xfId="0" applyFont="1" applyBorder="1" applyProtection="1">
      <alignment vertical="center"/>
      <protection locked="0" hidden="1"/>
    </xf>
    <xf numFmtId="0" fontId="32" fillId="0" borderId="23" xfId="0" applyFont="1" applyBorder="1" applyProtection="1">
      <alignment vertical="center"/>
      <protection locked="0" hidden="1"/>
    </xf>
    <xf numFmtId="0" fontId="20" fillId="0" borderId="62" xfId="0" applyFont="1" applyBorder="1" applyAlignment="1" applyProtection="1">
      <alignment horizontal="center" vertical="center"/>
      <protection locked="0" hidden="1"/>
    </xf>
    <xf numFmtId="0" fontId="20" fillId="0" borderId="63" xfId="0" applyFont="1" applyBorder="1" applyAlignment="1" applyProtection="1">
      <alignment horizontal="center" vertical="center"/>
      <protection locked="0" hidden="1"/>
    </xf>
    <xf numFmtId="0" fontId="32" fillId="0" borderId="62" xfId="0" applyFont="1" applyBorder="1" applyProtection="1">
      <alignment vertical="center"/>
      <protection locked="0" hidden="1"/>
    </xf>
    <xf numFmtId="0" fontId="32" fillId="0" borderId="63" xfId="0" applyFont="1" applyBorder="1" applyProtection="1">
      <alignment vertical="center"/>
      <protection locked="0" hidden="1"/>
    </xf>
    <xf numFmtId="0" fontId="20" fillId="0" borderId="13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top" wrapText="1"/>
      <protection hidden="1"/>
    </xf>
    <xf numFmtId="0" fontId="19" fillId="0" borderId="12" xfId="0" applyFont="1" applyBorder="1" applyAlignment="1" applyProtection="1">
      <protection hidden="1"/>
    </xf>
    <xf numFmtId="0" fontId="30" fillId="0" borderId="0" xfId="0" applyFont="1" applyAlignment="1" applyProtection="1">
      <protection hidden="1"/>
    </xf>
    <xf numFmtId="0" fontId="15" fillId="0" borderId="0" xfId="0" applyFont="1" applyProtection="1">
      <alignment vertical="center"/>
      <protection hidden="1"/>
    </xf>
    <xf numFmtId="0" fontId="12" fillId="0" borderId="8" xfId="0" applyFont="1" applyBorder="1" applyProtection="1">
      <alignment vertical="center"/>
      <protection hidden="1"/>
    </xf>
    <xf numFmtId="0" fontId="12" fillId="0" borderId="15" xfId="0" applyFont="1" applyBorder="1" applyProtection="1">
      <alignment vertical="center"/>
      <protection hidden="1"/>
    </xf>
    <xf numFmtId="0" fontId="34" fillId="0" borderId="48" xfId="0" applyFont="1" applyBorder="1" applyAlignment="1" applyProtection="1">
      <alignment horizontal="center" vertical="center"/>
      <protection locked="0" hidden="1"/>
    </xf>
    <xf numFmtId="178" fontId="34" fillId="0" borderId="48" xfId="0" applyNumberFormat="1" applyFont="1" applyBorder="1" applyAlignment="1" applyProtection="1">
      <alignment horizontal="center" vertical="center"/>
      <protection locked="0" hidden="1"/>
    </xf>
    <xf numFmtId="177" fontId="34" fillId="0" borderId="49" xfId="0" applyNumberFormat="1" applyFont="1" applyBorder="1" applyAlignment="1" applyProtection="1">
      <alignment horizontal="center" vertical="center"/>
      <protection locked="0" hidden="1"/>
    </xf>
    <xf numFmtId="0" fontId="34" fillId="0" borderId="64" xfId="0" applyFont="1" applyBorder="1" applyAlignment="1" applyProtection="1">
      <alignment horizontal="center" vertical="center"/>
      <protection locked="0" hidden="1"/>
    </xf>
    <xf numFmtId="178" fontId="34" fillId="0" borderId="64" xfId="0" applyNumberFormat="1" applyFont="1" applyBorder="1" applyAlignment="1" applyProtection="1">
      <alignment horizontal="center" vertical="center"/>
      <protection locked="0" hidden="1"/>
    </xf>
    <xf numFmtId="177" fontId="34" fillId="0" borderId="65" xfId="0" applyNumberFormat="1" applyFont="1" applyBorder="1" applyAlignment="1" applyProtection="1">
      <alignment horizontal="center" vertical="center"/>
      <protection locked="0" hidden="1"/>
    </xf>
    <xf numFmtId="0" fontId="34" fillId="0" borderId="58" xfId="0" applyFont="1" applyBorder="1" applyAlignment="1" applyProtection="1">
      <alignment horizontal="center" vertical="center"/>
      <protection locked="0" hidden="1"/>
    </xf>
    <xf numFmtId="178" fontId="34" fillId="0" borderId="58" xfId="0" applyNumberFormat="1" applyFont="1" applyBorder="1" applyAlignment="1" applyProtection="1">
      <alignment horizontal="center" vertical="center"/>
      <protection locked="0" hidden="1"/>
    </xf>
    <xf numFmtId="177" fontId="34" fillId="0" borderId="59" xfId="0" applyNumberFormat="1" applyFont="1" applyBorder="1" applyAlignment="1" applyProtection="1">
      <alignment horizontal="center" vertical="center"/>
      <protection locked="0" hidden="1"/>
    </xf>
    <xf numFmtId="0" fontId="34" fillId="0" borderId="54" xfId="0" applyFont="1" applyBorder="1" applyAlignment="1" applyProtection="1">
      <alignment horizontal="center" vertical="center"/>
      <protection locked="0" hidden="1"/>
    </xf>
    <xf numFmtId="178" fontId="34" fillId="0" borderId="54" xfId="0" applyNumberFormat="1" applyFont="1" applyBorder="1" applyAlignment="1" applyProtection="1">
      <alignment horizontal="center" vertical="center"/>
      <protection locked="0" hidden="1"/>
    </xf>
    <xf numFmtId="177" fontId="34" fillId="0" borderId="55" xfId="0" applyNumberFormat="1" applyFont="1" applyBorder="1" applyAlignment="1" applyProtection="1">
      <alignment horizontal="center" vertical="center"/>
      <protection locked="0" hidden="1"/>
    </xf>
    <xf numFmtId="0" fontId="34" fillId="0" borderId="24" xfId="0" applyFont="1" applyBorder="1" applyAlignment="1" applyProtection="1">
      <alignment horizontal="center" vertical="center"/>
      <protection locked="0" hidden="1"/>
    </xf>
    <xf numFmtId="178" fontId="34" fillId="0" borderId="24" xfId="0" applyNumberFormat="1" applyFont="1" applyBorder="1" applyAlignment="1" applyProtection="1">
      <alignment horizontal="center" vertical="center"/>
      <protection locked="0" hidden="1"/>
    </xf>
    <xf numFmtId="177" fontId="34" fillId="0" borderId="27" xfId="0" applyNumberFormat="1" applyFont="1" applyBorder="1" applyAlignment="1" applyProtection="1">
      <alignment horizontal="center" vertical="center"/>
      <protection locked="0" hidden="1"/>
    </xf>
    <xf numFmtId="0" fontId="24" fillId="0" borderId="0" xfId="0" applyFont="1" applyProtection="1">
      <alignment vertical="center"/>
      <protection hidden="1"/>
    </xf>
    <xf numFmtId="0" fontId="12" fillId="3" borderId="0" xfId="0" applyFont="1" applyFill="1" applyProtection="1">
      <alignment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35" fillId="3" borderId="0" xfId="0" applyFont="1" applyFill="1" applyProtection="1">
      <alignment vertical="center"/>
      <protection hidden="1"/>
    </xf>
    <xf numFmtId="0" fontId="5" fillId="0" borderId="0" xfId="1" applyAlignment="1" applyProtection="1">
      <alignment vertical="center"/>
      <protection hidden="1"/>
    </xf>
    <xf numFmtId="0" fontId="5" fillId="2" borderId="0" xfId="1" applyFill="1" applyAlignment="1" applyProtection="1">
      <alignment vertical="center"/>
      <protection hidden="1"/>
    </xf>
    <xf numFmtId="14" fontId="35" fillId="3" borderId="0" xfId="0" applyNumberFormat="1" applyFont="1" applyFill="1" applyProtection="1">
      <alignment vertical="center"/>
      <protection hidden="1"/>
    </xf>
    <xf numFmtId="0" fontId="39" fillId="0" borderId="67" xfId="0" applyFont="1" applyBorder="1" applyAlignment="1" applyProtection="1">
      <alignment horizontal="center" vertical="center"/>
      <protection hidden="1"/>
    </xf>
    <xf numFmtId="0" fontId="36" fillId="0" borderId="67" xfId="0" applyFont="1" applyBorder="1" applyAlignment="1" applyProtection="1">
      <alignment horizontal="distributed" vertical="center"/>
      <protection hidden="1"/>
    </xf>
    <xf numFmtId="0" fontId="42" fillId="0" borderId="67" xfId="0" applyFont="1" applyBorder="1" applyProtection="1">
      <alignment vertical="center"/>
      <protection hidden="1"/>
    </xf>
    <xf numFmtId="0" fontId="7" fillId="0" borderId="39" xfId="0" applyFont="1" applyBorder="1" applyAlignment="1" applyProtection="1">
      <alignment horizontal="center" vertical="center"/>
      <protection hidden="1"/>
    </xf>
    <xf numFmtId="0" fontId="36" fillId="0" borderId="39" xfId="0" applyFont="1" applyBorder="1" applyAlignment="1" applyProtection="1">
      <alignment horizontal="distributed" vertical="center"/>
      <protection hidden="1"/>
    </xf>
    <xf numFmtId="0" fontId="7" fillId="0" borderId="75" xfId="0" applyFont="1" applyBorder="1" applyAlignment="1" applyProtection="1">
      <alignment horizontal="center" vertical="center"/>
      <protection hidden="1"/>
    </xf>
    <xf numFmtId="0" fontId="36" fillId="0" borderId="75" xfId="0" applyFont="1" applyBorder="1" applyAlignment="1" applyProtection="1">
      <alignment horizontal="distributed" vertical="center"/>
      <protection hidden="1"/>
    </xf>
    <xf numFmtId="0" fontId="42" fillId="0" borderId="75" xfId="0" applyFont="1" applyBorder="1" applyProtection="1">
      <alignment vertical="center"/>
      <protection hidden="1"/>
    </xf>
    <xf numFmtId="0" fontId="7" fillId="0" borderId="78" xfId="0" applyFont="1" applyBorder="1" applyAlignment="1" applyProtection="1">
      <alignment horizontal="center" vertical="center"/>
      <protection hidden="1"/>
    </xf>
    <xf numFmtId="0" fontId="36" fillId="0" borderId="78" xfId="0" applyFont="1" applyBorder="1" applyAlignment="1" applyProtection="1">
      <alignment horizontal="distributed" vertical="center"/>
      <protection hidden="1"/>
    </xf>
    <xf numFmtId="0" fontId="0" fillId="0" borderId="0" xfId="0" applyAlignment="1" applyProtection="1">
      <alignment horizontal="right"/>
      <protection hidden="1"/>
    </xf>
    <xf numFmtId="0" fontId="42" fillId="0" borderId="69" xfId="0" applyFont="1" applyBorder="1" applyAlignment="1" applyProtection="1">
      <alignment horizontal="right" vertical="center"/>
      <protection hidden="1"/>
    </xf>
    <xf numFmtId="0" fontId="42" fillId="0" borderId="77" xfId="0" applyFont="1" applyBorder="1" applyAlignment="1" applyProtection="1">
      <alignment horizontal="right" vertical="center"/>
      <protection hidden="1"/>
    </xf>
    <xf numFmtId="0" fontId="42" fillId="0" borderId="73" xfId="0" applyFont="1" applyBorder="1" applyAlignment="1" applyProtection="1">
      <alignment horizontal="right" vertical="center"/>
      <protection hidden="1"/>
    </xf>
    <xf numFmtId="0" fontId="42" fillId="0" borderId="80" xfId="0" applyFont="1" applyBorder="1" applyAlignment="1" applyProtection="1">
      <alignment horizontal="right" vertical="center"/>
      <protection hidden="1"/>
    </xf>
    <xf numFmtId="0" fontId="42" fillId="0" borderId="72" xfId="0" applyFont="1" applyBorder="1" applyAlignment="1" applyProtection="1">
      <alignment horizontal="right" vertical="center"/>
      <protection hidden="1"/>
    </xf>
    <xf numFmtId="0" fontId="42" fillId="0" borderId="79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42" xfId="0" applyFont="1" applyBorder="1" applyAlignment="1" applyProtection="1">
      <alignment vertical="center" textRotation="255"/>
      <protection hidden="1"/>
    </xf>
    <xf numFmtId="0" fontId="2" fillId="0" borderId="71" xfId="0" applyFont="1" applyBorder="1" applyAlignment="1" applyProtection="1">
      <alignment vertical="center" textRotation="255"/>
      <protection hidden="1"/>
    </xf>
    <xf numFmtId="0" fontId="37" fillId="0" borderId="39" xfId="0" applyFont="1" applyBorder="1" applyAlignment="1" applyProtection="1">
      <alignment horizontal="center" vertical="center"/>
      <protection hidden="1"/>
    </xf>
    <xf numFmtId="0" fontId="37" fillId="0" borderId="78" xfId="0" applyFont="1" applyBorder="1" applyAlignment="1" applyProtection="1">
      <alignment horizontal="center" vertical="center"/>
      <protection hidden="1"/>
    </xf>
    <xf numFmtId="0" fontId="37" fillId="0" borderId="75" xfId="0" applyFont="1" applyBorder="1" applyAlignment="1" applyProtection="1">
      <alignment horizontal="center" vertical="center"/>
      <protection hidden="1"/>
    </xf>
    <xf numFmtId="0" fontId="37" fillId="0" borderId="67" xfId="0" applyFont="1" applyBorder="1" applyAlignment="1" applyProtection="1">
      <alignment horizontal="center" vertical="center"/>
      <protection hidden="1"/>
    </xf>
    <xf numFmtId="0" fontId="37" fillId="0" borderId="86" xfId="0" applyFont="1" applyBorder="1" applyAlignment="1" applyProtection="1">
      <alignment horizontal="center" vertical="center"/>
      <protection hidden="1"/>
    </xf>
    <xf numFmtId="0" fontId="37" fillId="0" borderId="87" xfId="0" applyFont="1" applyBorder="1" applyAlignment="1" applyProtection="1">
      <alignment horizontal="center" vertical="center"/>
      <protection hidden="1"/>
    </xf>
    <xf numFmtId="0" fontId="37" fillId="0" borderId="88" xfId="0" applyFont="1" applyBorder="1" applyAlignment="1" applyProtection="1">
      <alignment horizontal="center" vertical="center"/>
      <protection hidden="1"/>
    </xf>
    <xf numFmtId="0" fontId="37" fillId="0" borderId="89" xfId="0" applyFont="1" applyBorder="1" applyAlignment="1" applyProtection="1">
      <alignment horizontal="center" vertical="center"/>
      <protection hidden="1"/>
    </xf>
    <xf numFmtId="0" fontId="37" fillId="0" borderId="40" xfId="0" applyFont="1" applyBorder="1" applyAlignment="1" applyProtection="1">
      <alignment horizontal="center" vertical="center"/>
      <protection hidden="1"/>
    </xf>
    <xf numFmtId="0" fontId="37" fillId="0" borderId="90" xfId="0" applyFont="1" applyBorder="1" applyAlignment="1" applyProtection="1">
      <alignment horizontal="center" vertical="center"/>
      <protection hidden="1"/>
    </xf>
    <xf numFmtId="0" fontId="37" fillId="0" borderId="91" xfId="0" applyFont="1" applyBorder="1" applyAlignment="1" applyProtection="1">
      <alignment horizontal="center" vertical="center"/>
      <protection hidden="1"/>
    </xf>
    <xf numFmtId="0" fontId="37" fillId="0" borderId="9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7" fillId="0" borderId="41" xfId="0" applyFont="1" applyBorder="1" applyProtection="1">
      <alignment vertical="center"/>
      <protection hidden="1"/>
    </xf>
    <xf numFmtId="0" fontId="37" fillId="0" borderId="12" xfId="0" applyFont="1" applyBorder="1" applyProtection="1">
      <alignment vertical="center"/>
      <protection hidden="1"/>
    </xf>
    <xf numFmtId="0" fontId="17" fillId="0" borderId="0" xfId="0" applyFont="1" applyAlignment="1" applyProtection="1">
      <alignment vertical="top" textRotation="255"/>
      <protection hidden="1"/>
    </xf>
    <xf numFmtId="0" fontId="45" fillId="0" borderId="12" xfId="0" applyFont="1" applyBorder="1" applyAlignment="1" applyProtection="1">
      <alignment horizontal="center" vertical="center"/>
      <protection hidden="1"/>
    </xf>
    <xf numFmtId="0" fontId="45" fillId="0" borderId="41" xfId="0" applyFont="1" applyBorder="1" applyAlignment="1" applyProtection="1">
      <alignment horizontal="center" vertical="center"/>
      <protection hidden="1"/>
    </xf>
    <xf numFmtId="0" fontId="5" fillId="0" borderId="106" xfId="1" applyBorder="1" applyAlignment="1" applyProtection="1">
      <alignment vertical="center"/>
      <protection hidden="1"/>
    </xf>
    <xf numFmtId="0" fontId="5" fillId="4" borderId="0" xfId="1" applyFill="1" applyAlignment="1" applyProtection="1">
      <alignment horizontal="center" vertical="center" wrapText="1"/>
      <protection hidden="1"/>
    </xf>
    <xf numFmtId="0" fontId="5" fillId="0" borderId="107" xfId="1" applyBorder="1" applyAlignment="1" applyProtection="1">
      <alignment vertical="center"/>
      <protection hidden="1"/>
    </xf>
    <xf numFmtId="0" fontId="46" fillId="5" borderId="0" xfId="1" applyFont="1" applyFill="1" applyAlignment="1" applyProtection="1">
      <alignment horizontal="center" vertical="center" wrapText="1"/>
      <protection hidden="1"/>
    </xf>
    <xf numFmtId="0" fontId="46" fillId="6" borderId="0" xfId="1" applyFont="1" applyFill="1" applyAlignment="1" applyProtection="1">
      <alignment horizontal="center" vertical="center" wrapText="1"/>
      <protection hidden="1"/>
    </xf>
    <xf numFmtId="0" fontId="5" fillId="7" borderId="0" xfId="1" applyFill="1" applyAlignment="1" applyProtection="1">
      <alignment horizontal="center" vertical="center" wrapText="1"/>
      <protection hidden="1"/>
    </xf>
    <xf numFmtId="0" fontId="50" fillId="0" borderId="0" xfId="0" applyFont="1" applyProtection="1">
      <alignment vertical="center"/>
      <protection hidden="1"/>
    </xf>
    <xf numFmtId="0" fontId="51" fillId="0" borderId="30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 vertical="center"/>
      <protection locked="0"/>
    </xf>
    <xf numFmtId="178" fontId="34" fillId="0" borderId="46" xfId="0" applyNumberFormat="1" applyFont="1" applyBorder="1" applyAlignment="1" applyProtection="1">
      <alignment horizontal="center" vertical="center"/>
      <protection locked="0" hidden="1"/>
    </xf>
    <xf numFmtId="178" fontId="34" fillId="0" borderId="62" xfId="0" applyNumberFormat="1" applyFont="1" applyBorder="1" applyAlignment="1" applyProtection="1">
      <alignment horizontal="center" vertical="center"/>
      <protection locked="0" hidden="1"/>
    </xf>
    <xf numFmtId="178" fontId="34" fillId="0" borderId="56" xfId="0" applyNumberFormat="1" applyFont="1" applyBorder="1" applyAlignment="1" applyProtection="1">
      <alignment horizontal="center" vertical="center"/>
      <protection locked="0" hidden="1"/>
    </xf>
    <xf numFmtId="178" fontId="34" fillId="0" borderId="52" xfId="0" applyNumberFormat="1" applyFont="1" applyBorder="1" applyAlignment="1" applyProtection="1">
      <alignment horizontal="center" vertical="center"/>
      <protection locked="0" hidden="1"/>
    </xf>
    <xf numFmtId="178" fontId="34" fillId="0" borderId="22" xfId="0" applyNumberFormat="1" applyFont="1" applyBorder="1" applyAlignment="1" applyProtection="1">
      <alignment horizontal="center" vertical="center"/>
      <protection locked="0" hidden="1"/>
    </xf>
    <xf numFmtId="0" fontId="21" fillId="0" borderId="35" xfId="0" applyFont="1" applyBorder="1" applyAlignment="1" applyProtection="1">
      <alignment horizontal="center" vertical="top"/>
      <protection locked="0" hidden="1"/>
    </xf>
    <xf numFmtId="0" fontId="21" fillId="0" borderId="39" xfId="0" applyFont="1" applyBorder="1" applyAlignment="1" applyProtection="1">
      <alignment horizontal="center" vertical="top"/>
      <protection locked="0" hidden="1"/>
    </xf>
    <xf numFmtId="0" fontId="21" fillId="0" borderId="40" xfId="0" applyFont="1" applyBorder="1" applyAlignment="1" applyProtection="1">
      <alignment horizontal="center" vertical="top"/>
      <protection locked="0" hidden="1"/>
    </xf>
    <xf numFmtId="0" fontId="21" fillId="0" borderId="14" xfId="0" applyFont="1" applyBorder="1" applyAlignment="1" applyProtection="1">
      <alignment horizontal="center" vertical="top"/>
      <protection locked="0" hidden="1"/>
    </xf>
    <xf numFmtId="0" fontId="21" fillId="0" borderId="0" xfId="0" applyFont="1" applyAlignment="1" applyProtection="1">
      <alignment horizontal="center" vertical="top"/>
      <protection locked="0" hidden="1"/>
    </xf>
    <xf numFmtId="0" fontId="21" fillId="0" borderId="20" xfId="0" applyFont="1" applyBorder="1" applyAlignment="1" applyProtection="1">
      <alignment horizontal="center" vertical="top"/>
      <protection locked="0" hidden="1"/>
    </xf>
    <xf numFmtId="0" fontId="21" fillId="0" borderId="36" xfId="0" applyFont="1" applyBorder="1" applyAlignment="1" applyProtection="1">
      <alignment horizontal="center" vertical="top"/>
      <protection locked="0" hidden="1"/>
    </xf>
    <xf numFmtId="0" fontId="21" fillId="0" borderId="1" xfId="0" applyFont="1" applyBorder="1" applyAlignment="1" applyProtection="1">
      <alignment horizontal="center" vertical="top"/>
      <protection locked="0" hidden="1"/>
    </xf>
    <xf numFmtId="0" fontId="21" fillId="0" borderId="38" xfId="0" applyFont="1" applyBorder="1" applyAlignment="1" applyProtection="1">
      <alignment horizontal="center" vertical="top"/>
      <protection locked="0"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176" fontId="24" fillId="0" borderId="0" xfId="0" applyNumberFormat="1" applyFont="1" applyAlignment="1" applyProtection="1">
      <alignment horizontal="left" vertical="center"/>
      <protection hidden="1"/>
    </xf>
    <xf numFmtId="0" fontId="41" fillId="0" borderId="14" xfId="0" applyFont="1" applyBorder="1" applyAlignment="1">
      <alignment horizontal="left" vertical="top" wrapText="1" indent="1"/>
    </xf>
    <xf numFmtId="0" fontId="41" fillId="0" borderId="0" xfId="0" applyFont="1" applyAlignment="1">
      <alignment horizontal="left" vertical="top" wrapText="1" indent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right" vertical="center"/>
      <protection locked="0" hidden="1"/>
    </xf>
    <xf numFmtId="0" fontId="31" fillId="0" borderId="8" xfId="0" applyFont="1" applyBorder="1" applyAlignment="1" applyProtection="1">
      <alignment horizontal="center" vertical="center"/>
      <protection locked="0"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36" xfId="0" applyFont="1" applyBorder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1" fillId="0" borderId="33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21" fillId="0" borderId="34" xfId="0" applyFont="1" applyBorder="1" applyAlignment="1" applyProtection="1">
      <alignment horizontal="center" vertical="center"/>
      <protection locked="0" hidden="1"/>
    </xf>
    <xf numFmtId="0" fontId="33" fillId="0" borderId="37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1" xfId="0" applyFont="1" applyBorder="1" applyProtection="1">
      <alignment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26" fillId="0" borderId="108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top" textRotation="255"/>
      <protection hidden="1"/>
    </xf>
    <xf numFmtId="0" fontId="44" fillId="0" borderId="85" xfId="0" applyFont="1" applyBorder="1" applyAlignment="1" applyProtection="1">
      <alignment horizontal="center" vertical="center"/>
      <protection hidden="1"/>
    </xf>
    <xf numFmtId="0" fontId="44" fillId="0" borderId="43" xfId="0" applyFont="1" applyBorder="1" applyAlignment="1" applyProtection="1">
      <alignment horizontal="center" vertical="center"/>
      <protection hidden="1"/>
    </xf>
    <xf numFmtId="0" fontId="16" fillId="0" borderId="44" xfId="0" applyFont="1" applyBorder="1" applyAlignment="1" applyProtection="1">
      <alignment horizontal="center" vertical="center" textRotation="255"/>
      <protection hidden="1"/>
    </xf>
    <xf numFmtId="0" fontId="16" fillId="0" borderId="45" xfId="0" applyFont="1" applyBorder="1" applyAlignment="1" applyProtection="1">
      <alignment horizontal="center" vertical="center" textRotation="255"/>
      <protection hidden="1"/>
    </xf>
    <xf numFmtId="0" fontId="16" fillId="0" borderId="29" xfId="0" applyFont="1" applyBorder="1" applyAlignment="1" applyProtection="1">
      <alignment horizontal="center" vertical="center" textRotation="255"/>
      <protection hidden="1"/>
    </xf>
    <xf numFmtId="0" fontId="16" fillId="0" borderId="31" xfId="0" applyFont="1" applyBorder="1" applyAlignment="1" applyProtection="1">
      <alignment horizontal="center" vertical="center" textRotation="255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42" fillId="0" borderId="76" xfId="0" applyFont="1" applyBorder="1" applyAlignment="1" applyProtection="1">
      <alignment horizontal="right" vertical="center"/>
      <protection hidden="1"/>
    </xf>
    <xf numFmtId="0" fontId="42" fillId="0" borderId="68" xfId="0" applyFont="1" applyBorder="1" applyAlignment="1" applyProtection="1">
      <alignment horizontal="right" vertical="center"/>
      <protection hidden="1"/>
    </xf>
    <xf numFmtId="0" fontId="42" fillId="0" borderId="83" xfId="0" applyFont="1" applyBorder="1" applyAlignment="1" applyProtection="1">
      <alignment horizontal="right" vertical="center"/>
      <protection hidden="1"/>
    </xf>
    <xf numFmtId="0" fontId="42" fillId="0" borderId="84" xfId="0" applyFont="1" applyBorder="1" applyAlignment="1" applyProtection="1">
      <alignment horizontal="right" vertical="center"/>
      <protection hidden="1"/>
    </xf>
    <xf numFmtId="0" fontId="42" fillId="0" borderId="74" xfId="0" applyFont="1" applyBorder="1" applyAlignment="1" applyProtection="1">
      <alignment horizontal="right" vertical="center"/>
      <protection hidden="1"/>
    </xf>
    <xf numFmtId="0" fontId="42" fillId="0" borderId="70" xfId="0" applyFont="1" applyBorder="1" applyAlignment="1" applyProtection="1">
      <alignment horizontal="right" vertical="center"/>
      <protection hidden="1"/>
    </xf>
    <xf numFmtId="0" fontId="43" fillId="0" borderId="44" xfId="0" applyFont="1" applyBorder="1" applyAlignment="1" applyProtection="1">
      <alignment horizontal="center" vertical="center" wrapText="1"/>
      <protection hidden="1"/>
    </xf>
    <xf numFmtId="0" fontId="43" fillId="0" borderId="45" xfId="0" applyFont="1" applyBorder="1" applyAlignment="1" applyProtection="1">
      <alignment horizontal="center" vertical="center"/>
      <protection hidden="1"/>
    </xf>
    <xf numFmtId="0" fontId="37" fillId="0" borderId="18" xfId="0" applyFont="1" applyBorder="1" applyAlignment="1" applyProtection="1">
      <alignment horizontal="center" vertical="center"/>
      <protection hidden="1"/>
    </xf>
    <xf numFmtId="0" fontId="37" fillId="0" borderId="19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36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42" fillId="0" borderId="81" xfId="0" applyFont="1" applyBorder="1" applyAlignment="1" applyProtection="1">
      <alignment horizontal="right" vertical="center"/>
      <protection hidden="1"/>
    </xf>
    <xf numFmtId="0" fontId="42" fillId="0" borderId="82" xfId="0" applyFont="1" applyBorder="1" applyAlignment="1" applyProtection="1">
      <alignment horizontal="right" vertical="center"/>
      <protection hidden="1"/>
    </xf>
    <xf numFmtId="0" fontId="37" fillId="0" borderId="13" xfId="0" applyFont="1" applyBorder="1" applyAlignment="1" applyProtection="1">
      <alignment horizontal="center" vertical="center"/>
      <protection hidden="1"/>
    </xf>
    <xf numFmtId="0" fontId="37" fillId="0" borderId="15" xfId="0" applyFont="1" applyBorder="1" applyAlignment="1" applyProtection="1">
      <alignment horizontal="center" vertical="center"/>
      <protection hidden="1"/>
    </xf>
    <xf numFmtId="0" fontId="38" fillId="0" borderId="18" xfId="0" applyFont="1" applyBorder="1" applyAlignment="1" applyProtection="1">
      <alignment horizontal="center" vertical="center"/>
      <protection hidden="1"/>
    </xf>
    <xf numFmtId="0" fontId="38" fillId="0" borderId="19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 textRotation="255"/>
      <protection hidden="1"/>
    </xf>
    <xf numFmtId="0" fontId="16" fillId="0" borderId="94" xfId="0" applyFont="1" applyBorder="1" applyAlignment="1" applyProtection="1">
      <alignment horizontal="center" vertical="center" textRotation="255"/>
      <protection hidden="1"/>
    </xf>
    <xf numFmtId="0" fontId="38" fillId="0" borderId="95" xfId="0" applyFont="1" applyBorder="1" applyAlignment="1" applyProtection="1">
      <alignment horizontal="center" vertical="center"/>
      <protection hidden="1"/>
    </xf>
    <xf numFmtId="0" fontId="38" fillId="0" borderId="96" xfId="0" applyFont="1" applyBorder="1" applyAlignment="1" applyProtection="1">
      <alignment horizontal="center" vertical="center"/>
      <protection hidden="1"/>
    </xf>
    <xf numFmtId="0" fontId="38" fillId="0" borderId="97" xfId="0" applyFont="1" applyBorder="1" applyAlignment="1" applyProtection="1">
      <alignment horizontal="center" vertical="center"/>
      <protection hidden="1"/>
    </xf>
    <xf numFmtId="0" fontId="43" fillId="0" borderId="98" xfId="0" applyFont="1" applyBorder="1" applyAlignment="1" applyProtection="1">
      <alignment horizontal="center" vertical="center" wrapText="1"/>
      <protection hidden="1"/>
    </xf>
    <xf numFmtId="0" fontId="43" fillId="0" borderId="99" xfId="0" applyFont="1" applyBorder="1" applyAlignment="1" applyProtection="1">
      <alignment horizontal="center" vertical="center"/>
      <protection hidden="1"/>
    </xf>
    <xf numFmtId="0" fontId="37" fillId="0" borderId="100" xfId="0" applyFont="1" applyBorder="1" applyAlignment="1" applyProtection="1">
      <alignment horizontal="center" vertical="center"/>
      <protection hidden="1"/>
    </xf>
    <xf numFmtId="0" fontId="37" fillId="0" borderId="101" xfId="0" applyFont="1" applyBorder="1" applyAlignment="1" applyProtection="1">
      <alignment horizontal="center" vertical="center"/>
      <protection hidden="1"/>
    </xf>
    <xf numFmtId="0" fontId="37" fillId="0" borderId="10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10" fillId="0" borderId="103" xfId="0" applyFont="1" applyBorder="1" applyAlignment="1" applyProtection="1">
      <alignment horizontal="center" vertical="center"/>
      <protection hidden="1"/>
    </xf>
    <xf numFmtId="0" fontId="10" fillId="0" borderId="104" xfId="0" applyFont="1" applyBorder="1" applyAlignment="1" applyProtection="1">
      <alignment horizontal="center" vertical="center"/>
      <protection hidden="1"/>
    </xf>
    <xf numFmtId="0" fontId="10" fillId="0" borderId="105" xfId="0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CCFF"/>
        </patternFill>
      </fill>
    </dxf>
    <dxf>
      <fill>
        <patternFill>
          <bgColor rgb="FFBFFDFD"/>
        </patternFill>
      </fill>
    </dxf>
  </dxfs>
  <tableStyles count="0" defaultTableStyle="TableStyleMedium9" defaultPivotStyle="PivotStyleLight16"/>
  <colors>
    <mruColors>
      <color rgb="FFBFFDFD"/>
      <color rgb="FFFFCCFF"/>
      <color rgb="FF66FFFF"/>
      <color rgb="FFCCFF66"/>
      <color rgb="FF001F5C"/>
      <color rgb="FF003300"/>
      <color rgb="FF003366"/>
      <color rgb="FF000066"/>
      <color rgb="FF0066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fmlaLink="$E$4" max="8" page="10" val="0"/>
</file>

<file path=xl/ctrlProps/ctrlProp2.xml><?xml version="1.0" encoding="utf-8"?>
<formControlPr xmlns="http://schemas.microsoft.com/office/spreadsheetml/2009/9/main" objectType="Radio" checked="Checked" firstButton="1" fmlaLink="$G$5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gif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3</xdr:row>
          <xdr:rowOff>319088</xdr:rowOff>
        </xdr:from>
        <xdr:to>
          <xdr:col>6</xdr:col>
          <xdr:colOff>1330326</xdr:colOff>
          <xdr:row>5</xdr:row>
          <xdr:rowOff>44323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4196715" y="951548"/>
              <a:ext cx="1141731" cy="380555"/>
              <a:chOff x="4503733" y="938213"/>
              <a:chExt cx="1263655" cy="384178"/>
            </a:xfrm>
          </xdr:grpSpPr>
          <xdr:sp macro="" textlink="">
            <xdr:nvSpPr>
              <xdr:cNvPr id="1051" name="Option Button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4503733" y="938213"/>
                <a:ext cx="671513" cy="377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</a:rPr>
                  <a:t>男子</a:t>
                </a:r>
              </a:p>
            </xdr:txBody>
          </xdr:sp>
          <xdr:sp macro="" textlink="">
            <xdr:nvSpPr>
              <xdr:cNvPr id="1052" name="Option Butto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5094288" y="938216"/>
                <a:ext cx="673100" cy="384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50292" rIns="0" bIns="50292" anchor="ctr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</a:rPr>
                  <a:t>女子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578502</xdr:colOff>
      <xdr:row>0</xdr:row>
      <xdr:rowOff>95249</xdr:rowOff>
    </xdr:from>
    <xdr:to>
      <xdr:col>8</xdr:col>
      <xdr:colOff>191151</xdr:colOff>
      <xdr:row>3</xdr:row>
      <xdr:rowOff>208007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708542" y="95249"/>
          <a:ext cx="2035809" cy="745218"/>
          <a:chOff x="5390842" y="114299"/>
          <a:chExt cx="950528" cy="749948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colorTemperature colorTemp="5900"/>
                    </a14:imgEffect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5415" y="145175"/>
            <a:ext cx="569654" cy="5947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5390842" y="114299"/>
            <a:ext cx="950528" cy="749948"/>
            <a:chOff x="5377704" y="127437"/>
            <a:chExt cx="950528" cy="749948"/>
          </a:xfrm>
        </xdr:grpSpPr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duotone>
                <a:schemeClr val="accent1">
                  <a:shade val="45000"/>
                  <a:satMod val="135000"/>
                </a:schemeClr>
                <a:prstClr val="white"/>
              </a:duotone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saturation sat="400000"/>
                      </a14:imgEffect>
                      <a14:imgEffect>
                        <a14:brightnessContrast contrast="2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77704" y="127437"/>
              <a:ext cx="950528" cy="7499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542565" y="294906"/>
              <a:ext cx="432000" cy="377362"/>
            </a:xfrm>
            <a:prstGeom prst="rect">
              <a:avLst/>
            </a:prstGeom>
          </xdr:spPr>
        </xdr:pic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76200</xdr:rowOff>
        </xdr:from>
        <xdr:to>
          <xdr:col>5</xdr:col>
          <xdr:colOff>228600</xdr:colOff>
          <xdr:row>3</xdr:row>
          <xdr:rowOff>342900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showZeros="0" tabSelected="1" zoomScaleNormal="100" workbookViewId="0">
      <selection activeCell="B26" sqref="B26"/>
    </sheetView>
  </sheetViews>
  <sheetFormatPr defaultColWidth="9" defaultRowHeight="13.2"/>
  <cols>
    <col min="1" max="1" width="11" style="84" customWidth="1"/>
    <col min="2" max="3" width="9.6640625" style="84" customWidth="1"/>
    <col min="4" max="5" width="12.109375" style="84" customWidth="1"/>
    <col min="6" max="6" width="5.6640625" style="84" customWidth="1"/>
    <col min="7" max="8" width="17.6640625" style="85" customWidth="1"/>
    <col min="9" max="9" width="6.6640625" style="84" customWidth="1"/>
    <col min="10" max="10" width="4.33203125" style="84" customWidth="1"/>
    <col min="11" max="18" width="3.6640625" style="86" customWidth="1"/>
    <col min="19" max="21" width="9" style="86"/>
    <col min="22" max="16384" width="9" style="84"/>
  </cols>
  <sheetData>
    <row r="1" spans="1:15" ht="24" customHeight="1">
      <c r="A1" s="170" t="s">
        <v>78</v>
      </c>
      <c r="B1" s="170"/>
      <c r="C1" s="170"/>
      <c r="D1" s="170"/>
      <c r="E1" s="170"/>
      <c r="F1" s="170"/>
      <c r="G1" s="170"/>
      <c r="H1" s="136"/>
      <c r="I1" s="1"/>
      <c r="J1" s="1"/>
      <c r="K1" s="86" t="s">
        <v>25</v>
      </c>
      <c r="L1" s="86">
        <v>1</v>
      </c>
    </row>
    <row r="2" spans="1:15" ht="18.75" customHeight="1">
      <c r="A2" s="171" t="s">
        <v>79</v>
      </c>
      <c r="B2" s="171"/>
      <c r="C2" s="171"/>
      <c r="D2" s="171"/>
      <c r="E2" s="171"/>
      <c r="F2" s="171"/>
      <c r="G2" s="171"/>
      <c r="H2" s="137"/>
      <c r="I2" s="1"/>
      <c r="J2" s="1"/>
      <c r="K2" s="86" t="s">
        <v>26</v>
      </c>
      <c r="L2" s="86">
        <v>2</v>
      </c>
    </row>
    <row r="3" spans="1:15" ht="7.5" customHeight="1" thickBot="1">
      <c r="A3" s="3"/>
      <c r="B3" s="3"/>
      <c r="C3" s="3"/>
      <c r="D3" s="1"/>
      <c r="E3" s="1"/>
      <c r="F3" s="1"/>
      <c r="G3" s="2"/>
      <c r="H3" s="2"/>
      <c r="I3" s="1"/>
      <c r="J3" s="1"/>
      <c r="K3" s="86" t="s">
        <v>27</v>
      </c>
      <c r="L3" s="86">
        <v>3</v>
      </c>
    </row>
    <row r="4" spans="1:15" ht="27.9" customHeight="1" thickBot="1">
      <c r="A4" s="25" t="s">
        <v>38</v>
      </c>
      <c r="B4" s="61"/>
      <c r="C4" s="63" t="s">
        <v>24</v>
      </c>
      <c r="D4" s="62" t="s">
        <v>46</v>
      </c>
      <c r="E4" s="13">
        <v>0</v>
      </c>
      <c r="F4" s="3"/>
      <c r="G4" s="29"/>
      <c r="H4" s="29"/>
      <c r="I4" s="1"/>
      <c r="J4" s="1"/>
      <c r="K4" s="86" t="s">
        <v>28</v>
      </c>
      <c r="L4" s="86">
        <v>4</v>
      </c>
    </row>
    <row r="5" spans="1:15" ht="24" customHeight="1" thickBot="1">
      <c r="A5" s="26" t="s">
        <v>0</v>
      </c>
      <c r="B5" s="180"/>
      <c r="C5" s="181"/>
      <c r="D5" s="182"/>
      <c r="E5" s="182"/>
      <c r="F5" s="183"/>
      <c r="G5" s="135">
        <v>1</v>
      </c>
      <c r="H5" s="139"/>
      <c r="I5" s="134"/>
      <c r="J5" s="1"/>
      <c r="K5" s="86" t="s">
        <v>29</v>
      </c>
      <c r="L5" s="86">
        <v>5</v>
      </c>
    </row>
    <row r="6" spans="1:15" ht="18.75" customHeight="1">
      <c r="A6" s="26" t="s">
        <v>1</v>
      </c>
      <c r="B6" s="174"/>
      <c r="C6" s="175"/>
      <c r="D6" s="157" t="s">
        <v>77</v>
      </c>
      <c r="E6" s="158"/>
      <c r="F6" s="158"/>
      <c r="G6" s="158"/>
      <c r="H6" s="158"/>
      <c r="I6" s="158"/>
      <c r="J6" s="158"/>
      <c r="K6" s="86" t="s">
        <v>30</v>
      </c>
      <c r="L6" s="86">
        <v>6</v>
      </c>
    </row>
    <row r="7" spans="1:15" ht="18.75" customHeight="1">
      <c r="A7" s="27" t="s">
        <v>37</v>
      </c>
      <c r="B7" s="174"/>
      <c r="C7" s="175"/>
      <c r="D7" s="157"/>
      <c r="E7" s="158"/>
      <c r="F7" s="158"/>
      <c r="G7" s="158"/>
      <c r="H7" s="158"/>
      <c r="I7" s="158"/>
      <c r="J7" s="158"/>
      <c r="K7" s="86" t="s">
        <v>31</v>
      </c>
      <c r="L7" s="86">
        <v>7</v>
      </c>
      <c r="M7" s="86">
        <v>1</v>
      </c>
      <c r="N7" s="86" t="s">
        <v>52</v>
      </c>
    </row>
    <row r="8" spans="1:15" ht="18.75" customHeight="1">
      <c r="A8" s="26" t="s">
        <v>36</v>
      </c>
      <c r="B8" s="174"/>
      <c r="C8" s="175"/>
      <c r="D8" s="157"/>
      <c r="E8" s="158"/>
      <c r="F8" s="158"/>
      <c r="G8" s="158"/>
      <c r="H8" s="158"/>
      <c r="I8" s="158"/>
      <c r="J8" s="158"/>
      <c r="K8" s="86" t="s">
        <v>55</v>
      </c>
      <c r="L8" s="86">
        <v>8</v>
      </c>
      <c r="M8" s="86">
        <v>2</v>
      </c>
      <c r="N8" s="86" t="s">
        <v>53</v>
      </c>
    </row>
    <row r="9" spans="1:15" ht="18.75" customHeight="1">
      <c r="A9" s="26" t="s">
        <v>39</v>
      </c>
      <c r="B9" s="174"/>
      <c r="C9" s="175"/>
      <c r="D9" s="1"/>
      <c r="E9" s="176" t="s">
        <v>18</v>
      </c>
      <c r="F9" s="176"/>
      <c r="G9" s="176"/>
      <c r="H9" s="138"/>
      <c r="I9" s="1"/>
      <c r="J9" s="1"/>
      <c r="K9" s="86" t="s">
        <v>32</v>
      </c>
      <c r="M9" s="86">
        <v>3</v>
      </c>
      <c r="N9" s="86" t="s">
        <v>54</v>
      </c>
    </row>
    <row r="10" spans="1:15" ht="18.75" customHeight="1" thickBot="1">
      <c r="A10" s="26" t="s">
        <v>2</v>
      </c>
      <c r="B10" s="174"/>
      <c r="C10" s="175"/>
      <c r="D10" s="1"/>
      <c r="E10" s="177"/>
      <c r="F10" s="177"/>
      <c r="G10" s="177"/>
      <c r="H10" s="138"/>
      <c r="I10" s="1"/>
      <c r="J10" s="1"/>
      <c r="K10" s="86" t="s">
        <v>33</v>
      </c>
    </row>
    <row r="11" spans="1:15" ht="18.75" customHeight="1" thickBot="1">
      <c r="A11" s="28" t="s">
        <v>3</v>
      </c>
      <c r="B11" s="178"/>
      <c r="C11" s="179"/>
      <c r="D11" s="1"/>
      <c r="E11" s="1"/>
      <c r="F11" s="1"/>
      <c r="G11" s="2"/>
      <c r="H11" s="2"/>
      <c r="I11" s="1"/>
      <c r="J11" s="1"/>
    </row>
    <row r="12" spans="1:15" ht="6.75" customHeight="1" thickBot="1">
      <c r="A12" s="4"/>
      <c r="B12" s="3"/>
      <c r="C12" s="3"/>
      <c r="D12" s="3"/>
      <c r="E12" s="3"/>
      <c r="F12" s="3"/>
      <c r="G12" s="4"/>
      <c r="H12" s="4"/>
      <c r="I12" s="3"/>
      <c r="J12" s="1"/>
    </row>
    <row r="13" spans="1:15" ht="16.2">
      <c r="A13" s="166" t="s">
        <v>4</v>
      </c>
      <c r="B13" s="162" t="s">
        <v>5</v>
      </c>
      <c r="C13" s="162"/>
      <c r="D13" s="162" t="s">
        <v>8</v>
      </c>
      <c r="E13" s="162"/>
      <c r="F13" s="168" t="s">
        <v>11</v>
      </c>
      <c r="G13" s="168" t="s">
        <v>13</v>
      </c>
      <c r="H13" s="184" t="s">
        <v>80</v>
      </c>
      <c r="I13" s="172" t="s">
        <v>12</v>
      </c>
      <c r="J13" s="159"/>
    </row>
    <row r="14" spans="1:15" ht="15">
      <c r="A14" s="167"/>
      <c r="B14" s="30" t="s">
        <v>6</v>
      </c>
      <c r="C14" s="31" t="s">
        <v>7</v>
      </c>
      <c r="D14" s="30" t="s">
        <v>9</v>
      </c>
      <c r="E14" s="31" t="s">
        <v>10</v>
      </c>
      <c r="F14" s="169"/>
      <c r="G14" s="169"/>
      <c r="H14" s="168"/>
      <c r="I14" s="173"/>
      <c r="J14" s="159"/>
    </row>
    <row r="15" spans="1:15" ht="18.75" customHeight="1">
      <c r="A15" s="32" t="s">
        <v>41</v>
      </c>
      <c r="B15" s="5"/>
      <c r="C15" s="5"/>
      <c r="D15" s="5"/>
      <c r="E15" s="5"/>
      <c r="F15" s="5"/>
      <c r="G15" s="5"/>
      <c r="H15" s="5"/>
      <c r="I15" s="5"/>
      <c r="J15" s="10"/>
    </row>
    <row r="16" spans="1:15" ht="18.75" customHeight="1">
      <c r="A16" s="33">
        <v>1</v>
      </c>
      <c r="B16" s="41"/>
      <c r="C16" s="42"/>
      <c r="D16" s="43" t="str">
        <f t="shared" ref="D16:E20" si="0">PHONETIC(B16)</f>
        <v/>
      </c>
      <c r="E16" s="44" t="str">
        <f t="shared" si="0"/>
        <v/>
      </c>
      <c r="F16" s="68"/>
      <c r="G16" s="69"/>
      <c r="H16" s="140"/>
      <c r="I16" s="70" t="str">
        <f ca="1">IF(G16="","",INT(YEARFRAC(G16,TODAY(),1)))</f>
        <v/>
      </c>
      <c r="J16" s="11"/>
      <c r="K16" s="86" t="str">
        <f>IFERROR(VLOOKUP(F16,$M$7:$N$9,2,FALSE),"")</f>
        <v/>
      </c>
      <c r="L16" s="86" t="str">
        <f>IF(B16&amp;C16="","",B16&amp;C16)</f>
        <v/>
      </c>
      <c r="M16" s="86" t="str">
        <f t="shared" ref="M16:N20" si="1">IF(F16="","",F16)</f>
        <v/>
      </c>
      <c r="N16" s="89" t="str">
        <f t="shared" si="1"/>
        <v/>
      </c>
      <c r="O16" s="89" t="str">
        <f>IF(J16="","",J16)</f>
        <v/>
      </c>
    </row>
    <row r="17" spans="1:15" ht="18.75" customHeight="1">
      <c r="A17" s="34">
        <v>2</v>
      </c>
      <c r="B17" s="57"/>
      <c r="C17" s="58"/>
      <c r="D17" s="59" t="str">
        <f t="shared" si="0"/>
        <v/>
      </c>
      <c r="E17" s="60" t="str">
        <f t="shared" si="0"/>
        <v/>
      </c>
      <c r="F17" s="71"/>
      <c r="G17" s="72"/>
      <c r="H17" s="141"/>
      <c r="I17" s="73" t="str">
        <f ca="1">IF(G17="","",INT(YEARFRAC(G17,TODAY(),1)))</f>
        <v/>
      </c>
      <c r="J17" s="11"/>
      <c r="K17" s="86" t="str">
        <f t="shared" ref="K17:K20" si="2">IFERROR(VLOOKUP(F17,$M$7:$N$9,2,FALSE),"")</f>
        <v/>
      </c>
      <c r="L17" s="86" t="str">
        <f>IF(B17&amp;C17="","",B17&amp;C17)</f>
        <v/>
      </c>
      <c r="M17" s="86" t="str">
        <f t="shared" si="1"/>
        <v/>
      </c>
      <c r="N17" s="89" t="str">
        <f t="shared" si="1"/>
        <v/>
      </c>
      <c r="O17" s="89" t="str">
        <f>IF(J17="","",J17)</f>
        <v/>
      </c>
    </row>
    <row r="18" spans="1:15" ht="18.75" customHeight="1">
      <c r="A18" s="34">
        <v>3</v>
      </c>
      <c r="B18" s="57"/>
      <c r="C18" s="58"/>
      <c r="D18" s="59" t="str">
        <f t="shared" si="0"/>
        <v/>
      </c>
      <c r="E18" s="60" t="str">
        <f t="shared" si="0"/>
        <v/>
      </c>
      <c r="F18" s="71"/>
      <c r="G18" s="72"/>
      <c r="H18" s="141"/>
      <c r="I18" s="73" t="str">
        <f ca="1">IF(G18="","",INT(YEARFRAC(G18,TODAY(),1)))</f>
        <v/>
      </c>
      <c r="J18" s="11"/>
      <c r="K18" s="86" t="str">
        <f t="shared" si="2"/>
        <v/>
      </c>
      <c r="L18" s="86" t="str">
        <f>IF(B18&amp;C18="","",B18&amp;C18)</f>
        <v/>
      </c>
      <c r="M18" s="86" t="str">
        <f t="shared" si="1"/>
        <v/>
      </c>
      <c r="N18" s="89" t="str">
        <f t="shared" si="1"/>
        <v/>
      </c>
      <c r="O18" s="89" t="str">
        <f>IF(J18="","",J18)</f>
        <v/>
      </c>
    </row>
    <row r="19" spans="1:15" ht="18.75" customHeight="1">
      <c r="A19" s="34">
        <v>4</v>
      </c>
      <c r="B19" s="57"/>
      <c r="C19" s="58"/>
      <c r="D19" s="59" t="str">
        <f t="shared" si="0"/>
        <v/>
      </c>
      <c r="E19" s="60" t="str">
        <f t="shared" si="0"/>
        <v/>
      </c>
      <c r="F19" s="71"/>
      <c r="G19" s="72"/>
      <c r="H19" s="141"/>
      <c r="I19" s="73" t="str">
        <f ca="1">IF(G19="","",INT(YEARFRAC(G19,TODAY(),1)))</f>
        <v/>
      </c>
      <c r="J19" s="11"/>
      <c r="K19" s="86" t="str">
        <f t="shared" si="2"/>
        <v/>
      </c>
      <c r="L19" s="86" t="str">
        <f>IF(B19&amp;C19="","",B19&amp;C19)</f>
        <v/>
      </c>
      <c r="M19" s="86" t="str">
        <f t="shared" si="1"/>
        <v/>
      </c>
      <c r="N19" s="89" t="str">
        <f t="shared" si="1"/>
        <v/>
      </c>
      <c r="O19" s="89" t="str">
        <f>IF(J19="","",J19)</f>
        <v/>
      </c>
    </row>
    <row r="20" spans="1:15" ht="18.75" customHeight="1" thickBot="1">
      <c r="A20" s="34">
        <v>5</v>
      </c>
      <c r="B20" s="57"/>
      <c r="C20" s="58"/>
      <c r="D20" s="59" t="str">
        <f t="shared" si="0"/>
        <v/>
      </c>
      <c r="E20" s="60" t="str">
        <f t="shared" si="0"/>
        <v/>
      </c>
      <c r="F20" s="71"/>
      <c r="G20" s="72"/>
      <c r="H20" s="141"/>
      <c r="I20" s="73" t="str">
        <f ca="1">IF(G20="","",INT(YEARFRAC(G20,TODAY(),1)))</f>
        <v/>
      </c>
      <c r="J20" s="11"/>
      <c r="K20" s="86" t="str">
        <f t="shared" si="2"/>
        <v/>
      </c>
      <c r="L20" s="86" t="str">
        <f>IF(B20&amp;C20="","",B20&amp;C20)</f>
        <v/>
      </c>
      <c r="M20" s="86" t="str">
        <f t="shared" si="1"/>
        <v/>
      </c>
      <c r="N20" s="89" t="str">
        <f t="shared" si="1"/>
        <v/>
      </c>
      <c r="O20" s="89" t="str">
        <f>IF(J20="","",J20)</f>
        <v/>
      </c>
    </row>
    <row r="21" spans="1:15" ht="18.75" customHeight="1">
      <c r="A21" s="35" t="s">
        <v>42</v>
      </c>
      <c r="B21" s="67"/>
      <c r="C21" s="67"/>
      <c r="D21" s="67"/>
      <c r="E21" s="67"/>
      <c r="F21" s="18"/>
      <c r="G21" s="18"/>
      <c r="H21" s="18"/>
      <c r="I21" s="19"/>
      <c r="J21" s="11"/>
    </row>
    <row r="22" spans="1:15" ht="18.75" customHeight="1">
      <c r="A22" s="33">
        <v>1</v>
      </c>
      <c r="B22" s="41"/>
      <c r="C22" s="42"/>
      <c r="D22" s="43" t="str">
        <f t="shared" ref="D22:E26" si="3">PHONETIC(B22)</f>
        <v/>
      </c>
      <c r="E22" s="44" t="str">
        <f t="shared" si="3"/>
        <v/>
      </c>
      <c r="F22" s="68" t="str">
        <f t="shared" ref="F22:F23" si="4">IF(ISERROR(VLOOKUP(B22&amp;C22,$L$16:$N$20,2,0)),"",VLOOKUP(B22&amp;C22,$L$16:$N$20,2,0))</f>
        <v/>
      </c>
      <c r="G22" s="69" t="str">
        <f>IF(ISERROR(VLOOKUP(B22&amp;C22,$L$16:$N$20,3,0)),"",VLOOKUP(B22&amp;C22,$L$16:$N$20,3,0))</f>
        <v/>
      </c>
      <c r="H22" s="140"/>
      <c r="I22" s="70" t="str">
        <f ca="1">IF(G22="","",INT(YEARFRAC(G22,TODAY(),1)))</f>
        <v/>
      </c>
      <c r="J22" s="11"/>
      <c r="K22" s="86" t="str">
        <f t="shared" ref="K22:K26" si="5">IFERROR(VLOOKUP(F22,$M$7:$N$9,2,FALSE),"")</f>
        <v/>
      </c>
    </row>
    <row r="23" spans="1:15" ht="18.75" customHeight="1">
      <c r="A23" s="34">
        <v>2</v>
      </c>
      <c r="B23" s="57"/>
      <c r="C23" s="58"/>
      <c r="D23" s="59" t="str">
        <f t="shared" si="3"/>
        <v/>
      </c>
      <c r="E23" s="60" t="str">
        <f t="shared" si="3"/>
        <v/>
      </c>
      <c r="F23" s="71" t="str">
        <f t="shared" si="4"/>
        <v/>
      </c>
      <c r="G23" s="72" t="str">
        <f>IF(ISERROR(VLOOKUP(B23&amp;C23,$L$16:$N$20,3,0)),"",VLOOKUP(B23&amp;C23,$L$16:$N$20,3,0))</f>
        <v/>
      </c>
      <c r="H23" s="141"/>
      <c r="I23" s="73" t="str">
        <f ca="1">IF(G23="","",INT(YEARFRAC(G23,TODAY(),1)))</f>
        <v/>
      </c>
      <c r="J23" s="11"/>
      <c r="K23" s="86" t="str">
        <f t="shared" si="5"/>
        <v/>
      </c>
    </row>
    <row r="24" spans="1:15" ht="18.75" customHeight="1">
      <c r="A24" s="34">
        <v>3</v>
      </c>
      <c r="B24" s="57"/>
      <c r="C24" s="58"/>
      <c r="D24" s="59" t="str">
        <f t="shared" si="3"/>
        <v/>
      </c>
      <c r="E24" s="60" t="str">
        <f t="shared" si="3"/>
        <v/>
      </c>
      <c r="F24" s="71" t="str">
        <f>IF(ISERROR(VLOOKUP(B24&amp;C24,$L$16:$N$20,2,0)),"",VLOOKUP(B24&amp;C24,$L$16:$N$20,2,0))</f>
        <v/>
      </c>
      <c r="G24" s="72" t="str">
        <f>IF(ISERROR(VLOOKUP(B24&amp;C24,$L$16:$N$20,3,0)),"",VLOOKUP(B24&amp;C24,$L$16:$N$20,3,0))</f>
        <v/>
      </c>
      <c r="H24" s="141"/>
      <c r="I24" s="73" t="str">
        <f ca="1">IF(G24="","",INT(YEARFRAC(G24,TODAY(),1)))</f>
        <v/>
      </c>
      <c r="J24" s="11"/>
      <c r="K24" s="86" t="str">
        <f t="shared" si="5"/>
        <v/>
      </c>
    </row>
    <row r="25" spans="1:15" ht="18.75" customHeight="1">
      <c r="A25" s="34">
        <v>4</v>
      </c>
      <c r="B25" s="57"/>
      <c r="C25" s="58"/>
      <c r="D25" s="59" t="str">
        <f t="shared" si="3"/>
        <v/>
      </c>
      <c r="E25" s="60" t="str">
        <f t="shared" si="3"/>
        <v/>
      </c>
      <c r="F25" s="71" t="str">
        <f>IF(ISERROR(VLOOKUP(B25&amp;C25,$L$16:$N$20,2,0)),"",VLOOKUP(B25&amp;C25,$L$16:$N$20,2,0))</f>
        <v/>
      </c>
      <c r="G25" s="72" t="str">
        <f>IF(ISERROR(VLOOKUP(B25&amp;C25,$L$16:$N$20,3,0)),"",VLOOKUP(B25&amp;C25,$L$16:$N$20,3,0))</f>
        <v/>
      </c>
      <c r="H25" s="141"/>
      <c r="I25" s="73" t="str">
        <f ca="1">IF(G25="","",INT(YEARFRAC(G25,TODAY(),1)))</f>
        <v/>
      </c>
      <c r="J25" s="11"/>
      <c r="K25" s="86" t="str">
        <f t="shared" si="5"/>
        <v/>
      </c>
    </row>
    <row r="26" spans="1:15" ht="18.75" customHeight="1" thickBot="1">
      <c r="A26" s="36">
        <v>5</v>
      </c>
      <c r="B26" s="49"/>
      <c r="C26" s="50"/>
      <c r="D26" s="51" t="str">
        <f t="shared" si="3"/>
        <v/>
      </c>
      <c r="E26" s="52" t="str">
        <f t="shared" si="3"/>
        <v/>
      </c>
      <c r="F26" s="74" t="str">
        <f>IF(ISERROR(VLOOKUP(B26&amp;C26,$L$16:$N$20,2,0)),"",VLOOKUP(B26&amp;C26,$L$16:$N$20,2,0))</f>
        <v/>
      </c>
      <c r="G26" s="75" t="str">
        <f>IF(ISERROR(VLOOKUP(B26&amp;C26,$L$16:$N$20,3,0)),"",VLOOKUP(B26&amp;C26,$L$16:$N$20,3,0))</f>
        <v/>
      </c>
      <c r="H26" s="142"/>
      <c r="I26" s="76" t="str">
        <f ca="1">IF(G26="","",INT(YEARFRAC(G26,TODAY(),1)))</f>
        <v/>
      </c>
      <c r="J26" s="11"/>
      <c r="K26" s="86" t="str">
        <f t="shared" si="5"/>
        <v/>
      </c>
    </row>
    <row r="27" spans="1:15" ht="18.75" customHeight="1">
      <c r="A27" s="37" t="s">
        <v>43</v>
      </c>
      <c r="B27" s="66"/>
      <c r="C27" s="66"/>
      <c r="D27" s="66"/>
      <c r="E27" s="66"/>
      <c r="F27" s="16"/>
      <c r="G27" s="16"/>
      <c r="H27" s="16"/>
      <c r="I27" s="17"/>
      <c r="J27" s="11"/>
    </row>
    <row r="28" spans="1:15" ht="18.75" customHeight="1">
      <c r="A28" s="154">
        <v>1</v>
      </c>
      <c r="B28" s="41"/>
      <c r="C28" s="42"/>
      <c r="D28" s="43" t="str">
        <f>PHONETIC(B28)</f>
        <v/>
      </c>
      <c r="E28" s="44" t="str">
        <f>PHONETIC(C28)</f>
        <v/>
      </c>
      <c r="F28" s="68" t="str">
        <f t="shared" ref="F28:F37" si="6">IF(ISERROR(VLOOKUP(B28&amp;C28,$L$16:$N$20,2,0)),"",VLOOKUP(B28&amp;C28,$L$16:$N$20,2,0))</f>
        <v/>
      </c>
      <c r="G28" s="69" t="str">
        <f t="shared" ref="G28:G37" si="7">IF(ISERROR(VLOOKUP(B28&amp;C28,$L$16:$N$20,3,0)),"",VLOOKUP(B28&amp;C28,$L$16:$N$20,3,0))</f>
        <v/>
      </c>
      <c r="H28" s="140"/>
      <c r="I28" s="70" t="str">
        <f ca="1">IF(G28="","",INT(YEARFRAC(G28,TODAY(),1)))</f>
        <v/>
      </c>
      <c r="J28" s="11"/>
      <c r="K28" s="86" t="str">
        <f t="shared" ref="K28:K37" si="8">IFERROR(VLOOKUP(F28,$M$7:$N$9,2,FALSE),"")</f>
        <v/>
      </c>
    </row>
    <row r="29" spans="1:15" ht="18.75" customHeight="1">
      <c r="A29" s="154"/>
      <c r="B29" s="45"/>
      <c r="C29" s="46"/>
      <c r="D29" s="47" t="str">
        <f>PHONETIC(B29)</f>
        <v/>
      </c>
      <c r="E29" s="48" t="str">
        <f>PHONETIC(C29)</f>
        <v/>
      </c>
      <c r="F29" s="77" t="str">
        <f t="shared" si="6"/>
        <v/>
      </c>
      <c r="G29" s="78" t="str">
        <f t="shared" si="7"/>
        <v/>
      </c>
      <c r="H29" s="143"/>
      <c r="I29" s="79" t="str">
        <f ca="1">IF(G29="","",INT(YEARFRAC(G29,TODAY(),1)))</f>
        <v/>
      </c>
      <c r="J29" s="11"/>
      <c r="K29" s="86" t="str">
        <f t="shared" si="8"/>
        <v/>
      </c>
    </row>
    <row r="30" spans="1:15" ht="18.75" customHeight="1">
      <c r="A30" s="154">
        <v>2</v>
      </c>
      <c r="B30" s="41"/>
      <c r="C30" s="42"/>
      <c r="D30" s="43" t="str">
        <f t="shared" ref="D30:D35" si="9">PHONETIC(B30)</f>
        <v/>
      </c>
      <c r="E30" s="44" t="str">
        <f t="shared" ref="E30:E35" si="10">PHONETIC(C30)</f>
        <v/>
      </c>
      <c r="F30" s="68" t="str">
        <f t="shared" si="6"/>
        <v/>
      </c>
      <c r="G30" s="69" t="str">
        <f t="shared" si="7"/>
        <v/>
      </c>
      <c r="H30" s="140"/>
      <c r="I30" s="70" t="str">
        <f t="shared" ref="I30:I35" ca="1" si="11">IF(G30="","",INT(YEARFRAC(G30,TODAY(),1)))</f>
        <v/>
      </c>
      <c r="J30" s="11"/>
      <c r="K30" s="86" t="str">
        <f t="shared" si="8"/>
        <v/>
      </c>
    </row>
    <row r="31" spans="1:15" ht="18.75" customHeight="1">
      <c r="A31" s="154"/>
      <c r="B31" s="45"/>
      <c r="C31" s="46"/>
      <c r="D31" s="47" t="str">
        <f t="shared" si="9"/>
        <v/>
      </c>
      <c r="E31" s="48" t="str">
        <f t="shared" si="10"/>
        <v/>
      </c>
      <c r="F31" s="77" t="str">
        <f t="shared" si="6"/>
        <v/>
      </c>
      <c r="G31" s="78" t="str">
        <f t="shared" si="7"/>
        <v/>
      </c>
      <c r="H31" s="143"/>
      <c r="I31" s="79" t="str">
        <f t="shared" ca="1" si="11"/>
        <v/>
      </c>
      <c r="J31" s="11"/>
      <c r="K31" s="86" t="str">
        <f t="shared" si="8"/>
        <v/>
      </c>
    </row>
    <row r="32" spans="1:15" ht="18.75" customHeight="1">
      <c r="A32" s="154">
        <v>3</v>
      </c>
      <c r="B32" s="41"/>
      <c r="C32" s="42"/>
      <c r="D32" s="43" t="str">
        <f t="shared" si="9"/>
        <v/>
      </c>
      <c r="E32" s="44" t="str">
        <f t="shared" si="10"/>
        <v/>
      </c>
      <c r="F32" s="68" t="str">
        <f t="shared" si="6"/>
        <v/>
      </c>
      <c r="G32" s="69" t="str">
        <f t="shared" si="7"/>
        <v/>
      </c>
      <c r="H32" s="140"/>
      <c r="I32" s="70" t="str">
        <f t="shared" ca="1" si="11"/>
        <v/>
      </c>
      <c r="J32" s="11"/>
      <c r="K32" s="86" t="str">
        <f t="shared" si="8"/>
        <v/>
      </c>
    </row>
    <row r="33" spans="1:11" ht="18.75" customHeight="1">
      <c r="A33" s="154"/>
      <c r="B33" s="45"/>
      <c r="C33" s="46"/>
      <c r="D33" s="47" t="str">
        <f t="shared" si="9"/>
        <v/>
      </c>
      <c r="E33" s="48" t="str">
        <f t="shared" si="10"/>
        <v/>
      </c>
      <c r="F33" s="77" t="str">
        <f t="shared" si="6"/>
        <v/>
      </c>
      <c r="G33" s="78" t="str">
        <f t="shared" si="7"/>
        <v/>
      </c>
      <c r="H33" s="143"/>
      <c r="I33" s="79" t="str">
        <f t="shared" ca="1" si="11"/>
        <v/>
      </c>
      <c r="J33" s="11"/>
      <c r="K33" s="86" t="str">
        <f t="shared" si="8"/>
        <v/>
      </c>
    </row>
    <row r="34" spans="1:11" ht="18.75" customHeight="1">
      <c r="A34" s="154">
        <v>4</v>
      </c>
      <c r="B34" s="41"/>
      <c r="C34" s="42"/>
      <c r="D34" s="43" t="str">
        <f t="shared" si="9"/>
        <v/>
      </c>
      <c r="E34" s="44" t="str">
        <f t="shared" si="10"/>
        <v/>
      </c>
      <c r="F34" s="68" t="str">
        <f t="shared" si="6"/>
        <v/>
      </c>
      <c r="G34" s="69" t="str">
        <f t="shared" si="7"/>
        <v/>
      </c>
      <c r="H34" s="140"/>
      <c r="I34" s="70" t="str">
        <f t="shared" ca="1" si="11"/>
        <v/>
      </c>
      <c r="J34" s="11"/>
      <c r="K34" s="86" t="str">
        <f t="shared" si="8"/>
        <v/>
      </c>
    </row>
    <row r="35" spans="1:11" ht="18.75" customHeight="1">
      <c r="A35" s="154"/>
      <c r="B35" s="45"/>
      <c r="C35" s="46"/>
      <c r="D35" s="47" t="str">
        <f t="shared" si="9"/>
        <v/>
      </c>
      <c r="E35" s="48" t="str">
        <f t="shared" si="10"/>
        <v/>
      </c>
      <c r="F35" s="77" t="str">
        <f t="shared" si="6"/>
        <v/>
      </c>
      <c r="G35" s="78" t="str">
        <f t="shared" si="7"/>
        <v/>
      </c>
      <c r="H35" s="143"/>
      <c r="I35" s="79" t="str">
        <f t="shared" ca="1" si="11"/>
        <v/>
      </c>
      <c r="J35" s="11"/>
      <c r="K35" s="86" t="str">
        <f t="shared" si="8"/>
        <v/>
      </c>
    </row>
    <row r="36" spans="1:11" ht="18.75" customHeight="1">
      <c r="A36" s="154">
        <v>5</v>
      </c>
      <c r="B36" s="41"/>
      <c r="C36" s="42"/>
      <c r="D36" s="43" t="str">
        <f>PHONETIC(B36)</f>
        <v/>
      </c>
      <c r="E36" s="44" t="str">
        <f>PHONETIC(C36)</f>
        <v/>
      </c>
      <c r="F36" s="68" t="str">
        <f t="shared" si="6"/>
        <v/>
      </c>
      <c r="G36" s="69" t="str">
        <f t="shared" si="7"/>
        <v/>
      </c>
      <c r="H36" s="140"/>
      <c r="I36" s="70" t="str">
        <f ca="1">IF(G36="","",INT(YEARFRAC(G36,TODAY(),1)))</f>
        <v/>
      </c>
      <c r="J36" s="11"/>
      <c r="K36" s="86" t="str">
        <f t="shared" si="8"/>
        <v/>
      </c>
    </row>
    <row r="37" spans="1:11" ht="18.75" customHeight="1" thickBot="1">
      <c r="A37" s="155"/>
      <c r="B37" s="49"/>
      <c r="C37" s="50"/>
      <c r="D37" s="51" t="str">
        <f>PHONETIC(B37)</f>
        <v/>
      </c>
      <c r="E37" s="52" t="str">
        <f>PHONETIC(C37)</f>
        <v/>
      </c>
      <c r="F37" s="74" t="str">
        <f t="shared" si="6"/>
        <v/>
      </c>
      <c r="G37" s="75" t="str">
        <f t="shared" si="7"/>
        <v/>
      </c>
      <c r="H37" s="142"/>
      <c r="I37" s="76" t="str">
        <f ca="1">IF(G37="","",INT(YEARFRAC(G37,TODAY(),1)))</f>
        <v/>
      </c>
      <c r="J37" s="11"/>
      <c r="K37" s="86" t="str">
        <f t="shared" si="8"/>
        <v/>
      </c>
    </row>
    <row r="38" spans="1:11" ht="18.75" customHeight="1" thickBot="1">
      <c r="A38" s="38" t="s">
        <v>34</v>
      </c>
      <c r="B38" s="14"/>
      <c r="C38" s="20"/>
      <c r="D38" s="64" t="s">
        <v>40</v>
      </c>
      <c r="E38" s="65"/>
      <c r="F38" s="21"/>
      <c r="G38" s="22"/>
      <c r="H38" s="22"/>
      <c r="I38" s="23"/>
      <c r="J38" s="23"/>
    </row>
    <row r="39" spans="1:11" ht="18.75" customHeight="1" thickBot="1">
      <c r="A39" s="15"/>
      <c r="B39" s="53"/>
      <c r="C39" s="54"/>
      <c r="D39" s="55" t="str">
        <f>PHONETIC(B39)</f>
        <v/>
      </c>
      <c r="E39" s="56" t="str">
        <f>PHONETIC(C39)</f>
        <v/>
      </c>
      <c r="F39" s="80" t="str">
        <f>IF(ISERROR(VLOOKUP(B39&amp;C39,$L$16:$N$20,2,0)),"",VLOOKUP(B39&amp;C39,$L$16:$N$20,2,0))</f>
        <v/>
      </c>
      <c r="G39" s="81" t="str">
        <f>IF(ISERROR(VLOOKUP(B39&amp;C39,$L$16:$N$20,3,0)),"",VLOOKUP(B39&amp;C39,$L$16:$N$20,3,0))</f>
        <v/>
      </c>
      <c r="H39" s="144"/>
      <c r="I39" s="82" t="str">
        <f ca="1">IF(G39="","",INT(YEARFRAC(G39,TODAY(),1)))</f>
        <v/>
      </c>
      <c r="J39" s="23"/>
      <c r="K39" s="86" t="str">
        <f>IFERROR(VLOOKUP(F39,$M$7:$N$9,2,FALSE),"")</f>
        <v/>
      </c>
    </row>
    <row r="40" spans="1:11" ht="20.25" customHeight="1">
      <c r="A40" s="83" t="s">
        <v>14</v>
      </c>
      <c r="B40" s="1"/>
      <c r="C40" s="1"/>
      <c r="D40" s="1"/>
      <c r="E40" s="1"/>
      <c r="F40" s="1"/>
      <c r="G40" s="2"/>
      <c r="H40" s="2"/>
      <c r="I40" s="1"/>
      <c r="J40" s="1"/>
    </row>
    <row r="41" spans="1:11" ht="5.25" customHeight="1">
      <c r="A41" s="1"/>
      <c r="B41" s="1"/>
      <c r="C41" s="1"/>
      <c r="D41" s="1"/>
      <c r="E41" s="1"/>
      <c r="F41" s="1"/>
      <c r="G41" s="2"/>
      <c r="H41" s="2"/>
      <c r="I41" s="1"/>
      <c r="J41" s="1"/>
    </row>
    <row r="42" spans="1:11" ht="20.25" customHeight="1">
      <c r="A42" s="1"/>
      <c r="B42" s="156">
        <f ca="1">TODAY()</f>
        <v>45786</v>
      </c>
      <c r="C42" s="156"/>
      <c r="D42" s="6"/>
      <c r="E42" s="1"/>
      <c r="F42" s="1"/>
      <c r="G42" s="2"/>
      <c r="H42" s="2"/>
      <c r="I42" s="1"/>
      <c r="J42" s="1"/>
    </row>
    <row r="43" spans="1:11" ht="7.5" customHeight="1">
      <c r="A43" s="1"/>
      <c r="B43" s="9"/>
      <c r="C43" s="9"/>
      <c r="D43" s="9"/>
      <c r="E43" s="9"/>
      <c r="F43" s="9"/>
      <c r="G43" s="9"/>
      <c r="H43" s="9"/>
      <c r="I43" s="9"/>
      <c r="J43" s="1"/>
    </row>
    <row r="44" spans="1:11" ht="18.75" customHeight="1">
      <c r="A44" s="1"/>
      <c r="B44" s="160">
        <f>B5</f>
        <v>0</v>
      </c>
      <c r="C44" s="160"/>
      <c r="D44" s="160"/>
      <c r="E44" s="39" t="s">
        <v>15</v>
      </c>
      <c r="F44" s="161"/>
      <c r="G44" s="161"/>
      <c r="H44" s="161"/>
      <c r="I44" s="161"/>
      <c r="J44" s="40" t="s">
        <v>16</v>
      </c>
    </row>
    <row r="45" spans="1:11" ht="7.5" customHeight="1" thickBot="1">
      <c r="A45" s="1"/>
      <c r="B45" s="1"/>
      <c r="C45" s="1"/>
      <c r="D45" s="1"/>
      <c r="E45" s="1"/>
      <c r="F45" s="1"/>
      <c r="G45" s="2"/>
      <c r="H45" s="2"/>
      <c r="I45" s="1"/>
      <c r="J45" s="1"/>
    </row>
    <row r="46" spans="1:11" ht="13.5" customHeight="1">
      <c r="A46" s="163" t="s">
        <v>17</v>
      </c>
      <c r="B46" s="145"/>
      <c r="C46" s="146"/>
      <c r="D46" s="146"/>
      <c r="E46" s="146"/>
      <c r="F46" s="146"/>
      <c r="G46" s="146"/>
      <c r="H46" s="146"/>
      <c r="I46" s="147"/>
      <c r="J46" s="24"/>
    </row>
    <row r="47" spans="1:11" ht="13.5" customHeight="1">
      <c r="A47" s="164"/>
      <c r="B47" s="148"/>
      <c r="C47" s="149"/>
      <c r="D47" s="149"/>
      <c r="E47" s="149"/>
      <c r="F47" s="149"/>
      <c r="G47" s="149"/>
      <c r="H47" s="149"/>
      <c r="I47" s="150"/>
      <c r="J47" s="24"/>
    </row>
    <row r="48" spans="1:11" ht="13.5" customHeight="1" thickBot="1">
      <c r="A48" s="165"/>
      <c r="B48" s="151"/>
      <c r="C48" s="152"/>
      <c r="D48" s="152"/>
      <c r="E48" s="152"/>
      <c r="F48" s="152"/>
      <c r="G48" s="152"/>
      <c r="H48" s="152"/>
      <c r="I48" s="153"/>
      <c r="J48" s="24"/>
    </row>
  </sheetData>
  <sheetProtection algorithmName="SHA-512" hashValue="qolMogOmFeiDNgYhcMukQD7qFBIFiyydAO3pd5ZMWmYA3cJnPlvUjLh/yXrtcFltyZb9kEH/Gv1HVB57HJLmBg==" saltValue="sc8BQ95JpSJxdq7pDaY0zg==" spinCount="100000" sheet="1" selectLockedCells="1"/>
  <mergeCells count="29">
    <mergeCell ref="A1:G1"/>
    <mergeCell ref="A2:G2"/>
    <mergeCell ref="I13:I14"/>
    <mergeCell ref="B9:C9"/>
    <mergeCell ref="B10:C10"/>
    <mergeCell ref="E9:G10"/>
    <mergeCell ref="B6:C6"/>
    <mergeCell ref="B11:C11"/>
    <mergeCell ref="B7:C7"/>
    <mergeCell ref="B8:C8"/>
    <mergeCell ref="D13:E13"/>
    <mergeCell ref="G13:G14"/>
    <mergeCell ref="B5:F5"/>
    <mergeCell ref="H13:H14"/>
    <mergeCell ref="B46:I48"/>
    <mergeCell ref="A36:A37"/>
    <mergeCell ref="B42:C42"/>
    <mergeCell ref="D6:J8"/>
    <mergeCell ref="J13:J14"/>
    <mergeCell ref="A32:A33"/>
    <mergeCell ref="A34:A35"/>
    <mergeCell ref="A30:A31"/>
    <mergeCell ref="B44:D44"/>
    <mergeCell ref="F44:I44"/>
    <mergeCell ref="B13:C13"/>
    <mergeCell ref="A28:A29"/>
    <mergeCell ref="A46:A48"/>
    <mergeCell ref="A13:A14"/>
    <mergeCell ref="F13:F14"/>
  </mergeCells>
  <phoneticPr fontId="2" type="Hiragana"/>
  <conditionalFormatting sqref="B4 B5:H5 B6:C6 B8:C8">
    <cfRule type="containsBlanks" dxfId="1" priority="7" stopIfTrue="1">
      <formula>LEN(TRIM(B4))=0</formula>
    </cfRule>
  </conditionalFormatting>
  <conditionalFormatting sqref="F44:I44">
    <cfRule type="containsBlanks" dxfId="0" priority="6" stopIfTrue="1">
      <formula>LEN(TRIM(F44))=0</formula>
    </cfRule>
  </conditionalFormatting>
  <dataValidations count="8">
    <dataValidation type="list" allowBlank="1" showInputMessage="1" showErrorMessage="1" sqref="B4" xr:uid="{00000000-0002-0000-0000-000000000000}">
      <formula1>$K$1:$K$10</formula1>
    </dataValidation>
    <dataValidation type="whole" imeMode="off" showInputMessage="1" showErrorMessage="1" sqref="E4" xr:uid="{00000000-0002-0000-0000-000001000000}">
      <formula1>1</formula1>
      <formula2>8</formula2>
    </dataValidation>
    <dataValidation imeMode="on" allowBlank="1" showInputMessage="1" showErrorMessage="1" promptTitle="性別" prompt="選択してください！" sqref="G5:H5" xr:uid="{00000000-0002-0000-0000-000002000000}"/>
    <dataValidation imeMode="on" allowBlank="1" showInputMessage="1" showErrorMessage="1" sqref="B5:F5 B44:D44 F44:I44 B7:C11 B22:C26 B28:C37 B39:C39 B16:C20" xr:uid="{00000000-0002-0000-0000-000003000000}"/>
    <dataValidation type="textLength" imeMode="on" operator="lessThanOrEqual" allowBlank="1" showInputMessage="1" showErrorMessage="1" errorTitle="制限オーバー" error="４文字以内で入力してください！" promptTitle="校名略称" prompt="４文字以内（省略し過ぎない&amp;地域・校名が分かる）でお願いします" sqref="B6:C6" xr:uid="{00000000-0002-0000-0000-000004000000}">
      <formula1>4</formula1>
    </dataValidation>
    <dataValidation imeMode="off" allowBlank="1" showInputMessage="1" showErrorMessage="1" sqref="G22:I26 G39:I39 G28:I37 G16:I20" xr:uid="{00000000-0002-0000-0000-000005000000}"/>
    <dataValidation imeMode="hiragana" allowBlank="1" showInputMessage="1" showErrorMessage="1" sqref="D39:E39 D28:E37 D22:E26 D16:E20" xr:uid="{00000000-0002-0000-0000-000006000000}"/>
    <dataValidation type="whole" imeMode="off" allowBlank="1" showInputMessage="1" showErrorMessage="1" sqref="F16:F20 F22:F26 F28:F37 F39" xr:uid="{00000000-0002-0000-0000-000007000000}">
      <formula1>1</formula1>
      <formula2>3</formula2>
    </dataValidation>
  </dataValidations>
  <printOptions horizontalCentered="1"/>
  <pageMargins left="0.59055118110236227" right="0.19685039370078741" top="0.59055118110236227" bottom="0.39370078740157483" header="0.31496062992125984" footer="0.19685039370078741"/>
  <pageSetup paperSize="9" orientation="portrait" r:id="rId1"/>
  <headerFooter>
    <oddFooter>&amp;R&amp;8&amp;K01+033北海道高体連テニス専門部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Spinner 13">
              <controlPr defaultSize="0" autoPict="0">
                <anchor moveWithCells="1" sizeWithCells="1">
                  <from>
                    <xdr:col>5</xdr:col>
                    <xdr:colOff>0</xdr:colOff>
                    <xdr:row>2</xdr:row>
                    <xdr:rowOff>76200</xdr:rowOff>
                  </from>
                  <to>
                    <xdr:col>5</xdr:col>
                    <xdr:colOff>228600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Option Button 27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320040</xdr:rowOff>
                  </from>
                  <to>
                    <xdr:col>6</xdr:col>
                    <xdr:colOff>670560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Option Button 28">
              <controlPr defaultSize="0" autoFill="0" autoLine="0" autoPict="0">
                <anchor>
                  <from>
                    <xdr:col>6</xdr:col>
                    <xdr:colOff>601980</xdr:colOff>
                    <xdr:row>3</xdr:row>
                    <xdr:rowOff>320040</xdr:rowOff>
                  </from>
                  <to>
                    <xdr:col>6</xdr:col>
                    <xdr:colOff>1211580</xdr:colOff>
                    <xdr:row>5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B11"/>
  <sheetViews>
    <sheetView zoomScale="55" zoomScaleNormal="55" workbookViewId="0">
      <selection activeCell="S18" sqref="S18"/>
    </sheetView>
  </sheetViews>
  <sheetFormatPr defaultColWidth="9" defaultRowHeight="13.2"/>
  <cols>
    <col min="1" max="1" width="2.6640625" style="87" bestFit="1" customWidth="1"/>
    <col min="2" max="3" width="9" style="87"/>
    <col min="4" max="4" width="2.6640625" style="87" bestFit="1" customWidth="1"/>
    <col min="5" max="5" width="9" style="87"/>
    <col min="6" max="6" width="2.6640625" style="87" bestFit="1" customWidth="1"/>
    <col min="7" max="10" width="8.6640625" style="87" customWidth="1"/>
    <col min="11" max="11" width="3.33203125" style="87" bestFit="1" customWidth="1"/>
    <col min="12" max="13" width="9" style="87"/>
    <col min="14" max="14" width="4.109375" style="88" customWidth="1"/>
    <col min="15" max="16" width="9" style="87"/>
    <col min="17" max="17" width="2.6640625" style="87" bestFit="1" customWidth="1"/>
    <col min="18" max="18" width="9" style="87"/>
    <col min="19" max="20" width="2.6640625" style="87" bestFit="1" customWidth="1"/>
    <col min="21" max="21" width="2.44140625" style="87" bestFit="1" customWidth="1"/>
    <col min="22" max="25" width="8.6640625" style="87" customWidth="1"/>
    <col min="26" max="26" width="3.33203125" style="87" bestFit="1" customWidth="1"/>
    <col min="27" max="27" width="13" style="87" customWidth="1"/>
    <col min="28" max="28" width="6.109375" style="87" customWidth="1"/>
    <col min="29" max="29" width="4.109375" style="88" customWidth="1"/>
    <col min="30" max="30" width="9" style="87"/>
    <col min="31" max="31" width="4.109375" style="87" customWidth="1"/>
    <col min="32" max="32" width="9" style="87"/>
    <col min="33" max="33" width="2.44140625" style="87" bestFit="1" customWidth="1"/>
    <col min="34" max="37" width="8.6640625" style="87" customWidth="1"/>
    <col min="38" max="39" width="3.33203125" style="87" bestFit="1" customWidth="1"/>
    <col min="40" max="40" width="6.6640625" style="87" customWidth="1"/>
    <col min="41" max="41" width="9" style="87"/>
    <col min="42" max="42" width="4.109375" style="88" customWidth="1"/>
    <col min="43" max="43" width="9" style="87"/>
    <col min="44" max="44" width="2.6640625" style="87" bestFit="1" customWidth="1"/>
    <col min="45" max="45" width="2.44140625" style="87" bestFit="1" customWidth="1"/>
    <col min="46" max="46" width="2.6640625" style="87" bestFit="1" customWidth="1"/>
    <col min="47" max="47" width="5.109375" style="87" bestFit="1" customWidth="1"/>
    <col min="48" max="48" width="6.109375" style="87" bestFit="1" customWidth="1"/>
    <col min="49" max="49" width="3.33203125" style="87" bestFit="1" customWidth="1"/>
    <col min="50" max="50" width="2.6640625" style="87" bestFit="1" customWidth="1"/>
    <col min="51" max="52" width="7.33203125" style="87" customWidth="1"/>
    <col min="53" max="53" width="4.6640625" style="87" customWidth="1"/>
    <col min="54" max="54" width="8.88671875" style="87" customWidth="1"/>
    <col min="55" max="16384" width="9" style="87"/>
  </cols>
  <sheetData>
    <row r="1" spans="1:54" s="129" customFormat="1" ht="39.6">
      <c r="A1" s="131"/>
      <c r="B1" s="129" t="s">
        <v>66</v>
      </c>
      <c r="C1" s="129" t="s">
        <v>65</v>
      </c>
      <c r="D1" s="129" t="s">
        <v>4</v>
      </c>
      <c r="E1" s="129" t="s">
        <v>67</v>
      </c>
      <c r="F1" s="129" t="s">
        <v>68</v>
      </c>
      <c r="G1" s="129" t="s">
        <v>69</v>
      </c>
      <c r="H1" s="129" t="s">
        <v>7</v>
      </c>
      <c r="I1" s="129" t="s">
        <v>70</v>
      </c>
      <c r="J1" s="129" t="s">
        <v>71</v>
      </c>
      <c r="K1" s="129" t="s">
        <v>11</v>
      </c>
      <c r="L1" s="129" t="s">
        <v>72</v>
      </c>
      <c r="N1" s="132"/>
      <c r="O1" s="129" t="s">
        <v>66</v>
      </c>
      <c r="P1" s="129" t="s">
        <v>65</v>
      </c>
      <c r="Q1" s="129" t="s">
        <v>4</v>
      </c>
      <c r="R1" s="129" t="s">
        <v>67</v>
      </c>
      <c r="U1" s="129" t="s">
        <v>68</v>
      </c>
      <c r="V1" s="129" t="s">
        <v>69</v>
      </c>
      <c r="W1" s="129" t="s">
        <v>7</v>
      </c>
      <c r="X1" s="129" t="s">
        <v>70</v>
      </c>
      <c r="Y1" s="129" t="s">
        <v>71</v>
      </c>
      <c r="Z1" s="129" t="s">
        <v>11</v>
      </c>
      <c r="AA1" s="129" t="s">
        <v>72</v>
      </c>
      <c r="AC1" s="133"/>
      <c r="AD1" s="129" t="s">
        <v>66</v>
      </c>
      <c r="AE1" s="129" t="s">
        <v>65</v>
      </c>
      <c r="AF1" s="129" t="s">
        <v>67</v>
      </c>
      <c r="AG1" s="129" t="s">
        <v>73</v>
      </c>
      <c r="AH1" s="129" t="s">
        <v>69</v>
      </c>
      <c r="AI1" s="129" t="s">
        <v>7</v>
      </c>
      <c r="AJ1" s="129" t="s">
        <v>70</v>
      </c>
      <c r="AK1" s="129" t="s">
        <v>71</v>
      </c>
      <c r="AL1" s="129" t="s">
        <v>11</v>
      </c>
      <c r="AM1" s="129" t="s">
        <v>74</v>
      </c>
      <c r="AN1" s="129" t="s">
        <v>72</v>
      </c>
      <c r="AO1" s="129" t="s">
        <v>75</v>
      </c>
    </row>
    <row r="2" spans="1:54">
      <c r="A2" s="87">
        <f>Entry!$G$5</f>
        <v>1</v>
      </c>
      <c r="B2" s="87" t="str">
        <f>IF(AND(Entry!B22="",Entry!C22=""),"",Entry!$B$4&amp;"支部")</f>
        <v/>
      </c>
      <c r="C2" s="128" t="str">
        <f>IFERROR(VLOOKUP(B2,支部!$A$1:$B$10,2,FALSE),"")</f>
        <v/>
      </c>
      <c r="D2" s="87" t="s">
        <v>19</v>
      </c>
      <c r="E2" s="87" t="str">
        <f>IF(AND(Entry!B22="",Entry!C22=""),"",Entry!$B$6)</f>
        <v/>
      </c>
      <c r="F2" s="87">
        <v>1</v>
      </c>
      <c r="G2" s="87" t="str">
        <f>IF(Entry!B22="","",Entry!B22)</f>
        <v/>
      </c>
      <c r="H2" s="87" t="str">
        <f>IF(Entry!C22="","",Entry!C22)</f>
        <v/>
      </c>
      <c r="I2" s="87" t="str">
        <f>IF(Entry!D22="","",Entry!D22)</f>
        <v/>
      </c>
      <c r="J2" s="87" t="str">
        <f>IF(Entry!E22="","",Entry!E22)</f>
        <v/>
      </c>
      <c r="K2" s="87" t="str">
        <f>IF(Entry!F22="","",IF(Entry!F22=1,"①",IF(Entry!F22=2,"②",IF(Entry!F22=3,"③"))))</f>
        <v/>
      </c>
      <c r="L2" s="87" t="str">
        <f>IF(AND(Entry!B22="",Entry!C22=""),"",Entry!$B$5)</f>
        <v/>
      </c>
      <c r="M2" s="128" t="str">
        <f>IF(G2="","",G2)&amp;IF(K2="","",K2)</f>
        <v/>
      </c>
      <c r="O2" s="87" t="str">
        <f>IF(AND(Entry!B28="",Entry!C28=""),"",Entry!$B$4&amp;"支部")</f>
        <v/>
      </c>
      <c r="P2" s="87" t="str">
        <f>IFERROR(VLOOKUP(O2,支部!$A$1:$B$10,2,FALSE),"")</f>
        <v/>
      </c>
      <c r="Q2" s="87" t="s">
        <v>20</v>
      </c>
      <c r="R2" s="87" t="str">
        <f>IF(AND(Entry!B28="",Entry!C28=""),"",Entry!$B$6)</f>
        <v/>
      </c>
      <c r="S2" s="87" t="s">
        <v>21</v>
      </c>
      <c r="T2" s="87" t="s">
        <v>21</v>
      </c>
      <c r="U2" s="87">
        <v>1</v>
      </c>
      <c r="V2" s="87" t="str">
        <f>IF(Entry!B28="","",Entry!B28)</f>
        <v/>
      </c>
      <c r="W2" s="87" t="str">
        <f>IF(Entry!C28="","",Entry!C28)</f>
        <v/>
      </c>
      <c r="X2" s="87" t="str">
        <f>IF(Entry!D28="","",Entry!D28)</f>
        <v/>
      </c>
      <c r="Y2" s="87" t="str">
        <f>IF(Entry!E28="","",Entry!E28)</f>
        <v/>
      </c>
      <c r="Z2" s="87" t="str">
        <f>IF(Entry!F28="","",IF(Entry!F28=1,"①",IF(Entry!F28=2,"②",IF(Entry!F28=3,"③"))))</f>
        <v/>
      </c>
      <c r="AA2" s="87" t="str">
        <f>IF(AND(Entry!B28="",Entry!C28=""),"",Entry!$B$5)</f>
        <v/>
      </c>
      <c r="AB2" s="87" t="str">
        <f>IF(V2="","",V2)&amp;IF(Z2="","",Z2)&amp;"・"&amp;IF(V3="","",V3)&amp;IF(Z3="","",Z3)</f>
        <v>・</v>
      </c>
      <c r="AD2" s="87" t="str">
        <f>IF(AND(Entry!B16="",Entry!C16=""),"",Entry!$B$4&amp;"支部")</f>
        <v/>
      </c>
      <c r="AE2" s="130" t="str">
        <f>IFERROR(VLOOKUP(AD2,支部!$A$1:$B$10,2,FALSE),"")</f>
        <v/>
      </c>
      <c r="AF2" s="87" t="str">
        <f>IF(AND(Entry!B16="",Entry!C16=""),"",Entry!$B$6)</f>
        <v/>
      </c>
      <c r="AG2" s="87">
        <v>1</v>
      </c>
      <c r="AH2" s="87" t="str">
        <f>IF(Entry!B16="","",Entry!B16)</f>
        <v/>
      </c>
      <c r="AI2" s="87" t="str">
        <f>IF(Entry!C16="","",Entry!C16)</f>
        <v/>
      </c>
      <c r="AJ2" s="87" t="str">
        <f>IF(Entry!D16="","",Entry!D16)</f>
        <v/>
      </c>
      <c r="AK2" s="87" t="str">
        <f>IF(Entry!E16="","",Entry!E16)</f>
        <v/>
      </c>
      <c r="AM2" s="87" t="str">
        <f>IF(Entry!F16="","",IF(Entry!F16=1,"①",IF(Entry!F16=2,"②",IF(Entry!F16=3,"③"))))</f>
        <v/>
      </c>
      <c r="AN2" s="87" t="str">
        <f>IF(Entry!B16="","",Entry!$B$5)</f>
        <v/>
      </c>
      <c r="AO2" s="87" t="str">
        <f>IF(AND(Entry!B16="",Entry!C16=""),"",Entry!$E$4)</f>
        <v/>
      </c>
      <c r="AQ2" s="87" t="str">
        <f>IF(AND(Entry!B29="",Entry!C29=""),"",Entry!$B$4&amp;"支部")</f>
        <v/>
      </c>
      <c r="AR2" s="87" t="s">
        <v>20</v>
      </c>
      <c r="AS2" s="87">
        <v>1</v>
      </c>
      <c r="AT2" s="87" t="s">
        <v>21</v>
      </c>
      <c r="AU2" s="87" t="str">
        <f>IF(Entry!B28="","",Entry!B28)</f>
        <v/>
      </c>
      <c r="AV2" s="87" t="str">
        <f>IF(Entry!C28="","",Entry!C28)</f>
        <v/>
      </c>
      <c r="AW2" s="87" t="str">
        <f>IF(Entry!F28="","",IF(Entry!F28=1,"①",IF(Entry!F28=2,"②",IF(Entry!F28=3,"③"))))</f>
        <v/>
      </c>
      <c r="AX2" s="87" t="s">
        <v>22</v>
      </c>
      <c r="AY2" s="87" t="str">
        <f>IF(Entry!B29="","",Entry!B29)</f>
        <v/>
      </c>
      <c r="AZ2" s="87" t="str">
        <f>IF(Entry!C29="","",Entry!C29)</f>
        <v/>
      </c>
      <c r="BA2" s="87" t="str">
        <f>IF(Entry!F29="","",IF(Entry!F29=1,"①",IF(Entry!F29=2,"②",IF(Entry!F29=3,"③"))))</f>
        <v/>
      </c>
      <c r="BB2" s="87" t="str">
        <f>IF(AND(Entry!B29="",Entry!C29=""),"",Entry!$B$6)</f>
        <v/>
      </c>
    </row>
    <row r="3" spans="1:54">
      <c r="A3" s="87">
        <f>Entry!$G$5</f>
        <v>1</v>
      </c>
      <c r="B3" s="87" t="str">
        <f>IF(AND(Entry!B23="",Entry!C23=""),"",Entry!$B$4&amp;"支部")</f>
        <v/>
      </c>
      <c r="C3" s="128" t="str">
        <f>IFERROR(VLOOKUP(B3,支部!$A$1:$B$10,2,FALSE),"")</f>
        <v/>
      </c>
      <c r="D3" s="87" t="s">
        <v>19</v>
      </c>
      <c r="E3" s="87" t="str">
        <f>IF(AND(Entry!B23="",Entry!C23=""),"",Entry!$B$6)</f>
        <v/>
      </c>
      <c r="F3" s="87">
        <v>2</v>
      </c>
      <c r="G3" s="87" t="str">
        <f>IF(Entry!B23="","",Entry!B23)</f>
        <v/>
      </c>
      <c r="H3" s="87" t="str">
        <f>IF(Entry!C23="","",Entry!C23)</f>
        <v/>
      </c>
      <c r="I3" s="87" t="str">
        <f>IF(Entry!D23="","",Entry!D23)</f>
        <v/>
      </c>
      <c r="J3" s="87" t="str">
        <f>IF(Entry!E23="","",Entry!E23)</f>
        <v/>
      </c>
      <c r="K3" s="87" t="str">
        <f>IF(Entry!F23="","",IF(Entry!F23=1,"①",IF(Entry!F23=2,"②",IF(Entry!F23=3,"③"))))</f>
        <v/>
      </c>
      <c r="L3" s="87" t="str">
        <f>IF(AND(Entry!B23="",Entry!C23=""),"",Entry!$B$5)</f>
        <v/>
      </c>
      <c r="M3" s="128" t="str">
        <f t="shared" ref="M3:M6" si="0">IF(G3="","",G3)&amp;IF(K3="","",K3)</f>
        <v/>
      </c>
      <c r="O3" s="87" t="str">
        <f>IF(AND(Entry!B29="",Entry!C29=""),"",Entry!$B$4&amp;"支部")</f>
        <v/>
      </c>
      <c r="P3" s="87" t="str">
        <f>IFERROR(VLOOKUP(O3,支部!$A$1:$B$10,2,FALSE),"")</f>
        <v/>
      </c>
      <c r="Q3" s="87" t="s">
        <v>20</v>
      </c>
      <c r="R3" s="87" t="str">
        <f>IF(AND(Entry!B29="",Entry!C29=""),"",Entry!$B$6)</f>
        <v/>
      </c>
      <c r="S3" s="87" t="s">
        <v>22</v>
      </c>
      <c r="T3" s="87" t="s">
        <v>22</v>
      </c>
      <c r="U3" s="87">
        <v>1</v>
      </c>
      <c r="V3" s="87" t="str">
        <f>IF(Entry!B29="","",Entry!B29)</f>
        <v/>
      </c>
      <c r="W3" s="87" t="str">
        <f>IF(Entry!C29="","",Entry!C29)</f>
        <v/>
      </c>
      <c r="X3" s="87" t="str">
        <f>IF(Entry!D29="","",Entry!D29)</f>
        <v/>
      </c>
      <c r="Y3" s="87" t="str">
        <f>IF(Entry!E29="","",Entry!E29)</f>
        <v/>
      </c>
      <c r="Z3" s="87" t="str">
        <f>IF(Entry!F29="","",IF(Entry!F29=1,"①",IF(Entry!F29=2,"②",IF(Entry!F29=3,"③"))))</f>
        <v/>
      </c>
      <c r="AA3" s="87" t="str">
        <f>IF(AND(Entry!B29="",Entry!C29=""),"",Entry!$B$5)</f>
        <v/>
      </c>
      <c r="AD3" s="87" t="str">
        <f>IF(AND(Entry!B17="",Entry!C17=""),"",Entry!$B$4&amp;"支部")</f>
        <v/>
      </c>
      <c r="AE3" s="130" t="str">
        <f>IFERROR(VLOOKUP(AD3,支部!$A$1:$B$10,2,FALSE),"")</f>
        <v/>
      </c>
      <c r="AF3" s="87" t="str">
        <f>IF(AND(Entry!B17="",Entry!C17=""),"",Entry!$B$6)</f>
        <v/>
      </c>
      <c r="AG3" s="87">
        <v>2</v>
      </c>
      <c r="AH3" s="87" t="str">
        <f>IF(Entry!B17="","",Entry!B17)</f>
        <v/>
      </c>
      <c r="AI3" s="87" t="str">
        <f>IF(Entry!C17="","",Entry!C17)</f>
        <v/>
      </c>
      <c r="AJ3" s="87" t="str">
        <f>IF(Entry!D17="","",Entry!D17)</f>
        <v/>
      </c>
      <c r="AK3" s="87" t="str">
        <f>IF(Entry!E17="","",Entry!E17)</f>
        <v/>
      </c>
      <c r="AL3" s="87" t="str">
        <f>IF(Entry!F17="","",IF(Entry!F17=1,"①",IF(Entry!F17=2,"②",IF(Entry!F17=3,"③"))))</f>
        <v/>
      </c>
      <c r="AM3" s="87" t="str">
        <f>IF(Entry!F17="","",IF(Entry!F17=1,"①",IF(Entry!F17=2,"②",IF(Entry!F17=3,"③"))))</f>
        <v/>
      </c>
      <c r="AN3" s="87" t="str">
        <f>IF(Entry!B17="","",Entry!$B$5)</f>
        <v/>
      </c>
      <c r="AO3" s="87" t="str">
        <f>IF(AND(Entry!B17="",Entry!C17=""),"",Entry!$E$4)</f>
        <v/>
      </c>
      <c r="AQ3" s="87" t="str">
        <f>IF(AND(Entry!B31="",Entry!C31=""),"",Entry!$B$4&amp;"支部")</f>
        <v/>
      </c>
      <c r="AR3" s="87" t="s">
        <v>20</v>
      </c>
      <c r="AS3" s="87">
        <v>2</v>
      </c>
      <c r="AT3" s="87" t="s">
        <v>21</v>
      </c>
      <c r="AU3" s="87" t="str">
        <f>IF(Entry!B30="","",Entry!B30)</f>
        <v/>
      </c>
      <c r="AV3" s="87" t="str">
        <f>IF(Entry!C30="","",Entry!C30)</f>
        <v/>
      </c>
      <c r="AW3" s="87" t="str">
        <f>IF(Entry!F30="","",IF(Entry!F30=1,"①",IF(Entry!F30=2,"②",IF(Entry!F30=3,"③"))))</f>
        <v/>
      </c>
      <c r="AX3" s="87" t="s">
        <v>22</v>
      </c>
      <c r="AY3" s="87" t="str">
        <f>IF(Entry!B31="","",Entry!B31)</f>
        <v/>
      </c>
      <c r="AZ3" s="87" t="str">
        <f>IF(Entry!C31="","",Entry!C31)</f>
        <v/>
      </c>
      <c r="BA3" s="87" t="str">
        <f>IF(Entry!F31="","",IF(Entry!F31=1,"①",IF(Entry!F31=2,"②",IF(Entry!F31=3,"③"))))</f>
        <v/>
      </c>
      <c r="BB3" s="87" t="str">
        <f>IF(AND(Entry!B31="",Entry!C31=""),"",Entry!$B$6)</f>
        <v/>
      </c>
    </row>
    <row r="4" spans="1:54">
      <c r="A4" s="87">
        <f>Entry!$G$5</f>
        <v>1</v>
      </c>
      <c r="B4" s="87" t="str">
        <f>IF(AND(Entry!B24="",Entry!C24=""),"",Entry!$B$4&amp;"支部")</f>
        <v/>
      </c>
      <c r="C4" s="128" t="str">
        <f>IFERROR(VLOOKUP(B4,支部!$A$1:$B$10,2,FALSE),"")</f>
        <v/>
      </c>
      <c r="D4" s="87" t="s">
        <v>19</v>
      </c>
      <c r="E4" s="87" t="str">
        <f>IF(AND(Entry!B24="",Entry!C24=""),"",Entry!$B$6)</f>
        <v/>
      </c>
      <c r="F4" s="87">
        <v>3</v>
      </c>
      <c r="G4" s="87" t="str">
        <f>IF(Entry!B24="","",Entry!B24)</f>
        <v/>
      </c>
      <c r="H4" s="87" t="str">
        <f>IF(Entry!C24="","",Entry!C24)</f>
        <v/>
      </c>
      <c r="I4" s="87" t="str">
        <f>IF(Entry!D24="","",Entry!D24)</f>
        <v/>
      </c>
      <c r="J4" s="87" t="str">
        <f>IF(Entry!E24="","",Entry!E24)</f>
        <v/>
      </c>
      <c r="K4" s="87" t="str">
        <f>IF(Entry!F24="","",IF(Entry!F24=1,"①",IF(Entry!F24=2,"②",IF(Entry!F24=3,"③"))))</f>
        <v/>
      </c>
      <c r="L4" s="87" t="str">
        <f>IF(AND(Entry!B24="",Entry!C24=""),"",Entry!$B$5)</f>
        <v/>
      </c>
      <c r="M4" s="128" t="str">
        <f t="shared" si="0"/>
        <v/>
      </c>
      <c r="O4" s="87" t="str">
        <f>IF(AND(Entry!B30="",Entry!C30=""),"",Entry!$B$4&amp;"支部")</f>
        <v/>
      </c>
      <c r="P4" s="87" t="str">
        <f>IFERROR(VLOOKUP(O4,支部!$A$1:$B$10,2,FALSE),"")</f>
        <v/>
      </c>
      <c r="Q4" s="87" t="s">
        <v>20</v>
      </c>
      <c r="R4" s="87" t="str">
        <f>IF(AND(Entry!B30="",Entry!C30=""),"",Entry!$B$6)</f>
        <v/>
      </c>
      <c r="S4" s="87" t="s">
        <v>21</v>
      </c>
      <c r="T4" s="87" t="s">
        <v>21</v>
      </c>
      <c r="U4" s="87">
        <v>2</v>
      </c>
      <c r="V4" s="87" t="str">
        <f>IF(Entry!B30="","",Entry!B30)</f>
        <v/>
      </c>
      <c r="W4" s="87" t="str">
        <f>IF(Entry!C30="","",Entry!C30)</f>
        <v/>
      </c>
      <c r="X4" s="87" t="str">
        <f>IF(Entry!D30="","",Entry!D30)</f>
        <v/>
      </c>
      <c r="Y4" s="87" t="str">
        <f>IF(Entry!E30="","",Entry!E30)</f>
        <v/>
      </c>
      <c r="Z4" s="87" t="str">
        <f>IF(Entry!F30="","",IF(Entry!F30=1,"①",IF(Entry!F30=2,"②",IF(Entry!F30=3,"③"))))</f>
        <v/>
      </c>
      <c r="AA4" s="87" t="str">
        <f>IF(AND(Entry!B30="",Entry!C30=""),"",Entry!$B$5)</f>
        <v/>
      </c>
      <c r="AB4" s="87" t="str">
        <f t="shared" ref="AB4" si="1">IF(V4="","",V4)&amp;IF(Z4="","",Z4)&amp;"・"&amp;IF(V5="","",V5)&amp;IF(Z5="","",Z5)</f>
        <v>・</v>
      </c>
      <c r="AD4" s="87" t="str">
        <f>IF(AND(Entry!B18="",Entry!C18=""),"",Entry!$B$4&amp;"支部")</f>
        <v/>
      </c>
      <c r="AE4" s="130" t="str">
        <f>IFERROR(VLOOKUP(AD4,支部!$A$1:$B$10,2,FALSE),"")</f>
        <v/>
      </c>
      <c r="AF4" s="87" t="str">
        <f>IF(AND(Entry!B18="",Entry!C18=""),"",Entry!$B$6)</f>
        <v/>
      </c>
      <c r="AG4" s="87">
        <v>3</v>
      </c>
      <c r="AH4" s="87" t="str">
        <f>IF(Entry!B18="","",Entry!B18)</f>
        <v/>
      </c>
      <c r="AI4" s="87" t="str">
        <f>IF(Entry!C18="","",Entry!C18)</f>
        <v/>
      </c>
      <c r="AJ4" s="87" t="str">
        <f>IF(Entry!D18="","",Entry!D18)</f>
        <v/>
      </c>
      <c r="AK4" s="87" t="str">
        <f>IF(Entry!E18="","",Entry!E18)</f>
        <v/>
      </c>
      <c r="AL4" s="87" t="str">
        <f>IF(Entry!F18="","",IF(Entry!F18=1,"①",IF(Entry!F18=2,"②",IF(Entry!F18=3,"③"))))</f>
        <v/>
      </c>
      <c r="AM4" s="87" t="str">
        <f>IF(Entry!F18="","",IF(Entry!F18=1,"①",IF(Entry!F18=2,"②",IF(Entry!F18=3,"③"))))</f>
        <v/>
      </c>
      <c r="AN4" s="87" t="str">
        <f>IF(Entry!B18="","",Entry!$B$5)</f>
        <v/>
      </c>
      <c r="AO4" s="87" t="str">
        <f>IF(AND(Entry!B18="",Entry!C18=""),"",Entry!$E$4)</f>
        <v/>
      </c>
      <c r="AQ4" s="87" t="str">
        <f>IF(AND(Entry!B33="",Entry!C33=""),"",Entry!$B$4&amp;"支部")</f>
        <v/>
      </c>
      <c r="AR4" s="87" t="s">
        <v>20</v>
      </c>
      <c r="AS4" s="87">
        <v>3</v>
      </c>
      <c r="AT4" s="87" t="s">
        <v>21</v>
      </c>
      <c r="AU4" s="87" t="str">
        <f>IF(Entry!B32="","",Entry!B32)</f>
        <v/>
      </c>
      <c r="AV4" s="87" t="str">
        <f>IF(Entry!C32="","",Entry!C32)</f>
        <v/>
      </c>
      <c r="AW4" s="87" t="str">
        <f>IF(Entry!F32="","",IF(Entry!F32=1,"①",IF(Entry!F32=2,"②",IF(Entry!F32=3,"③"))))</f>
        <v/>
      </c>
      <c r="AX4" s="87" t="s">
        <v>22</v>
      </c>
      <c r="AY4" s="87" t="str">
        <f>IF(Entry!B33="","",Entry!B33)</f>
        <v/>
      </c>
      <c r="AZ4" s="87" t="str">
        <f>IF(Entry!C33="","",Entry!C33)</f>
        <v/>
      </c>
      <c r="BA4" s="87" t="str">
        <f>IF(Entry!F33="","",IF(Entry!F33=1,"①",IF(Entry!F33=2,"②",IF(Entry!F33=3,"③"))))</f>
        <v/>
      </c>
      <c r="BB4" s="87" t="str">
        <f>IF(AND(Entry!B33="",Entry!C33=""),"",Entry!$B$6)</f>
        <v/>
      </c>
    </row>
    <row r="5" spans="1:54">
      <c r="A5" s="87">
        <f>Entry!$G$5</f>
        <v>1</v>
      </c>
      <c r="B5" s="87" t="str">
        <f>IF(AND(Entry!B25="",Entry!C25=""),"",Entry!$B$4&amp;"支部")</f>
        <v/>
      </c>
      <c r="C5" s="128" t="str">
        <f>IFERROR(VLOOKUP(B5,支部!$A$1:$B$10,2,FALSE),"")</f>
        <v/>
      </c>
      <c r="D5" s="87" t="s">
        <v>19</v>
      </c>
      <c r="E5" s="87" t="str">
        <f>IF(AND(Entry!B25="",Entry!C25=""),"",Entry!$B$6)</f>
        <v/>
      </c>
      <c r="F5" s="87">
        <v>4</v>
      </c>
      <c r="G5" s="87" t="str">
        <f>IF(Entry!B25="","",Entry!B25)</f>
        <v/>
      </c>
      <c r="H5" s="87" t="str">
        <f>IF(Entry!C25="","",Entry!C25)</f>
        <v/>
      </c>
      <c r="I5" s="87" t="str">
        <f>IF(Entry!D25="","",Entry!D25)</f>
        <v/>
      </c>
      <c r="J5" s="87" t="str">
        <f>IF(Entry!E25="","",Entry!E25)</f>
        <v/>
      </c>
      <c r="K5" s="87" t="str">
        <f>IF(Entry!F25="","",IF(Entry!F25=1,"①",IF(Entry!F25=2,"②",IF(Entry!F25=3,"③"))))</f>
        <v/>
      </c>
      <c r="L5" s="87" t="str">
        <f>IF(AND(Entry!B25="",Entry!C25=""),"",Entry!$B$5)</f>
        <v/>
      </c>
      <c r="M5" s="128" t="str">
        <f t="shared" si="0"/>
        <v/>
      </c>
      <c r="O5" s="87" t="str">
        <f>IF(AND(Entry!B31="",Entry!C31=""),"",Entry!$B$4&amp;"支部")</f>
        <v/>
      </c>
      <c r="P5" s="87" t="str">
        <f>IFERROR(VLOOKUP(O5,支部!$A$1:$B$10,2,FALSE),"")</f>
        <v/>
      </c>
      <c r="Q5" s="87" t="s">
        <v>20</v>
      </c>
      <c r="R5" s="87" t="str">
        <f>IF(AND(Entry!B31="",Entry!C31=""),"",Entry!$B$6)</f>
        <v/>
      </c>
      <c r="S5" s="87" t="s">
        <v>22</v>
      </c>
      <c r="T5" s="87" t="s">
        <v>22</v>
      </c>
      <c r="U5" s="87">
        <v>2</v>
      </c>
      <c r="V5" s="87" t="str">
        <f>IF(Entry!B31="","",Entry!B31)</f>
        <v/>
      </c>
      <c r="W5" s="87" t="str">
        <f>IF(Entry!C31="","",Entry!C31)</f>
        <v/>
      </c>
      <c r="X5" s="87" t="str">
        <f>IF(Entry!D31="","",Entry!D31)</f>
        <v/>
      </c>
      <c r="Y5" s="87" t="str">
        <f>IF(Entry!E31="","",Entry!E31)</f>
        <v/>
      </c>
      <c r="Z5" s="87" t="str">
        <f>IF(Entry!F31="","",IF(Entry!F31=1,"①",IF(Entry!F31=2,"②",IF(Entry!F31=3,"③"))))</f>
        <v/>
      </c>
      <c r="AA5" s="87" t="str">
        <f>IF(AND(Entry!B31="",Entry!C31=""),"",Entry!$B$5)</f>
        <v/>
      </c>
      <c r="AD5" s="87" t="str">
        <f>IF(AND(Entry!B19="",Entry!C19=""),"",Entry!$B$4&amp;"支部")</f>
        <v/>
      </c>
      <c r="AE5" s="130" t="str">
        <f>IFERROR(VLOOKUP(AD5,支部!$A$1:$B$10,2,FALSE),"")</f>
        <v/>
      </c>
      <c r="AF5" s="87" t="str">
        <f>IF(AND(Entry!B19="",Entry!C19=""),"",Entry!$B$6)</f>
        <v/>
      </c>
      <c r="AG5" s="87">
        <v>4</v>
      </c>
      <c r="AH5" s="87" t="str">
        <f>IF(Entry!B19="","",Entry!B19)</f>
        <v/>
      </c>
      <c r="AI5" s="87" t="str">
        <f>IF(Entry!C19="","",Entry!C19)</f>
        <v/>
      </c>
      <c r="AJ5" s="87" t="str">
        <f>IF(Entry!D19="","",Entry!D19)</f>
        <v/>
      </c>
      <c r="AK5" s="87" t="str">
        <f>IF(Entry!E19="","",Entry!E19)</f>
        <v/>
      </c>
      <c r="AL5" s="87" t="str">
        <f>IF(Entry!F19="","",IF(Entry!F19=1,"①",IF(Entry!F19=2,"②",IF(Entry!F19=3,"③"))))</f>
        <v/>
      </c>
      <c r="AM5" s="87" t="str">
        <f>IF(Entry!F19="","",IF(Entry!F19=1,"①",IF(Entry!F19=2,"②",IF(Entry!F19=3,"③"))))</f>
        <v/>
      </c>
      <c r="AN5" s="87" t="str">
        <f>IF(Entry!B19="","",Entry!$B$5)</f>
        <v/>
      </c>
      <c r="AO5" s="87" t="str">
        <f>IF(AND(Entry!B19="",Entry!C19=""),"",Entry!$E$4)</f>
        <v/>
      </c>
      <c r="AQ5" s="87" t="str">
        <f>IF(AND(Entry!B35="",Entry!C35=""),"",Entry!$B$4&amp;"支部")</f>
        <v/>
      </c>
      <c r="AR5" s="87" t="s">
        <v>20</v>
      </c>
      <c r="AS5" s="87">
        <v>4</v>
      </c>
      <c r="AT5" s="87" t="s">
        <v>21</v>
      </c>
      <c r="AU5" s="87" t="str">
        <f>IF(Entry!B34="","",Entry!B34)</f>
        <v/>
      </c>
      <c r="AV5" s="87" t="str">
        <f>IF(Entry!C34="","",Entry!C34)</f>
        <v/>
      </c>
      <c r="AW5" s="87" t="str">
        <f>IF(Entry!F34="","",IF(Entry!F34=1,"①",IF(Entry!F34=2,"②",IF(Entry!F34=3,"③"))))</f>
        <v/>
      </c>
      <c r="AX5" s="87" t="s">
        <v>22</v>
      </c>
      <c r="AY5" s="87" t="str">
        <f>IF(Entry!B35="","",Entry!B35)</f>
        <v/>
      </c>
      <c r="AZ5" s="87" t="str">
        <f>IF(Entry!C35="","",Entry!C35)</f>
        <v/>
      </c>
      <c r="BA5" s="87" t="str">
        <f>IF(Entry!F35="","",IF(Entry!F35=1,"①",IF(Entry!F35=2,"②",IF(Entry!F35=3,"③"))))</f>
        <v/>
      </c>
      <c r="BB5" s="87" t="str">
        <f>IF(AND(Entry!B35="",Entry!C35=""),"",Entry!$B$6)</f>
        <v/>
      </c>
    </row>
    <row r="6" spans="1:54">
      <c r="A6" s="87">
        <f>Entry!$G$5</f>
        <v>1</v>
      </c>
      <c r="B6" s="87" t="str">
        <f>IF(AND(Entry!B26="",Entry!C26=""),"",Entry!$B$4&amp;"支部")</f>
        <v/>
      </c>
      <c r="C6" s="128" t="str">
        <f>IFERROR(VLOOKUP(B6,支部!$A$1:$B$10,2,FALSE),"")</f>
        <v/>
      </c>
      <c r="D6" s="87" t="s">
        <v>19</v>
      </c>
      <c r="E6" s="87" t="str">
        <f>IF(AND(Entry!B26="",Entry!C26=""),"",Entry!$B$6)</f>
        <v/>
      </c>
      <c r="F6" s="87">
        <v>5</v>
      </c>
      <c r="G6" s="87" t="str">
        <f>IF(Entry!B26="","",Entry!B26)</f>
        <v/>
      </c>
      <c r="H6" s="87" t="str">
        <f>IF(Entry!C26="","",Entry!C26)</f>
        <v/>
      </c>
      <c r="I6" s="87" t="str">
        <f>IF(Entry!D26="","",Entry!D26)</f>
        <v/>
      </c>
      <c r="J6" s="87" t="str">
        <f>IF(Entry!E26="","",Entry!E26)</f>
        <v/>
      </c>
      <c r="K6" s="87" t="str">
        <f>IF(Entry!F26="","",IF(Entry!F26=1,"①",IF(Entry!F26=2,"②",IF(Entry!F26=3,"③"))))</f>
        <v/>
      </c>
      <c r="L6" s="87" t="str">
        <f>IF(AND(Entry!B26="",Entry!C26=""),"",Entry!$B$5)</f>
        <v/>
      </c>
      <c r="M6" s="128" t="str">
        <f t="shared" si="0"/>
        <v/>
      </c>
      <c r="O6" s="87" t="str">
        <f>IF(AND(Entry!B32="",Entry!C32=""),"",Entry!$B$4&amp;"支部")</f>
        <v/>
      </c>
      <c r="P6" s="87" t="str">
        <f>IFERROR(VLOOKUP(O6,支部!$A$1:$B$10,2,FALSE),"")</f>
        <v/>
      </c>
      <c r="Q6" s="87" t="s">
        <v>20</v>
      </c>
      <c r="R6" s="87" t="str">
        <f>IF(AND(Entry!B32="",Entry!C32=""),"",Entry!$B$6)</f>
        <v/>
      </c>
      <c r="S6" s="87" t="s">
        <v>21</v>
      </c>
      <c r="T6" s="87" t="s">
        <v>21</v>
      </c>
      <c r="U6" s="87">
        <v>3</v>
      </c>
      <c r="V6" s="87" t="str">
        <f>IF(Entry!B32="","",Entry!B32)</f>
        <v/>
      </c>
      <c r="W6" s="87" t="str">
        <f>IF(Entry!C32="","",Entry!C32)</f>
        <v/>
      </c>
      <c r="X6" s="87" t="str">
        <f>IF(Entry!D32="","",Entry!D32)</f>
        <v/>
      </c>
      <c r="Y6" s="87" t="str">
        <f>IF(Entry!E32="","",Entry!E32)</f>
        <v/>
      </c>
      <c r="Z6" s="87" t="str">
        <f>IF(Entry!F32="","",IF(Entry!F32=1,"①",IF(Entry!F32=2,"②",IF(Entry!F32=3,"③"))))</f>
        <v/>
      </c>
      <c r="AA6" s="87" t="str">
        <f>IF(AND(Entry!B32="",Entry!C32=""),"",Entry!$B$5)</f>
        <v/>
      </c>
      <c r="AB6" s="87" t="str">
        <f t="shared" ref="AB6" si="2">IF(V6="","",V6)&amp;IF(Z6="","",Z6)&amp;"・"&amp;IF(V7="","",V7)&amp;IF(Z7="","",Z7)</f>
        <v>・</v>
      </c>
      <c r="AD6" s="87" t="str">
        <f>IF(AND(Entry!B20="",Entry!C20=""),"",Entry!$B$4&amp;"支部")</f>
        <v/>
      </c>
      <c r="AE6" s="130" t="str">
        <f>IFERROR(VLOOKUP(AD6,支部!$A$1:$B$10,2,FALSE),"")</f>
        <v/>
      </c>
      <c r="AF6" s="87" t="str">
        <f>IF(AND(Entry!B20="",Entry!C20=""),"",Entry!$B$6)</f>
        <v/>
      </c>
      <c r="AG6" s="87">
        <v>5</v>
      </c>
      <c r="AH6" s="87" t="str">
        <f>IF(Entry!B20="","",Entry!B20)</f>
        <v/>
      </c>
      <c r="AI6" s="87" t="str">
        <f>IF(Entry!C20="","",Entry!C20)</f>
        <v/>
      </c>
      <c r="AJ6" s="87" t="str">
        <f>IF(Entry!D20="","",Entry!D20)</f>
        <v/>
      </c>
      <c r="AK6" s="87" t="str">
        <f>IF(Entry!E20="","",Entry!E20)</f>
        <v/>
      </c>
      <c r="AL6" s="87" t="str">
        <f>IF(Entry!F20="","",IF(Entry!F20=1,"①",IF(Entry!F20=2,"②",IF(Entry!F20=3,"③"))))</f>
        <v/>
      </c>
      <c r="AM6" s="87" t="str">
        <f>IF(Entry!F20="","",IF(Entry!F20=1,"①",IF(Entry!F20=2,"②",IF(Entry!F20=3,"③"))))</f>
        <v/>
      </c>
      <c r="AN6" s="87" t="str">
        <f>IF(Entry!B20="","",Entry!$B$5)</f>
        <v/>
      </c>
      <c r="AO6" s="87" t="str">
        <f>IF(AND(Entry!B20="",Entry!C20=""),"",Entry!$E$4)</f>
        <v/>
      </c>
      <c r="AQ6" s="87" t="str">
        <f>IF(AND(Entry!B37="",Entry!C37=""),"",Entry!$B$4&amp;"支部")</f>
        <v/>
      </c>
      <c r="AR6" s="87" t="s">
        <v>20</v>
      </c>
      <c r="AS6" s="87">
        <v>5</v>
      </c>
      <c r="AT6" s="87" t="s">
        <v>21</v>
      </c>
      <c r="AU6" s="87" t="str">
        <f>IF(Entry!B36="","",Entry!B36)</f>
        <v/>
      </c>
      <c r="AV6" s="87" t="str">
        <f>IF(Entry!C36="","",Entry!C36)</f>
        <v/>
      </c>
      <c r="AW6" s="87" t="str">
        <f>IF(Entry!F36="","",IF(Entry!F36=1,"①",IF(Entry!F36=2,"②",IF(Entry!F36=3,"③"))))</f>
        <v/>
      </c>
      <c r="AX6" s="87" t="s">
        <v>22</v>
      </c>
      <c r="AY6" s="87" t="str">
        <f>IF(Entry!B37="","",Entry!B37)</f>
        <v/>
      </c>
      <c r="AZ6" s="87" t="str">
        <f>IF(Entry!C37="","",Entry!C37)</f>
        <v/>
      </c>
      <c r="BA6" s="87" t="str">
        <f>IF(Entry!F37="","",IF(Entry!F37=1,"①",IF(Entry!F37=2,"②",IF(Entry!F37=3,"③"))))</f>
        <v/>
      </c>
      <c r="BB6" s="87" t="str">
        <f>IF(AND(Entry!B37="",Entry!C37=""),"",Entry!$B$6)</f>
        <v/>
      </c>
    </row>
    <row r="7" spans="1:54">
      <c r="A7" s="87">
        <f>Entry!$G$5</f>
        <v>1</v>
      </c>
      <c r="C7" s="128" t="str">
        <f>IFERROR(VLOOKUP(B7,支部!$A$1:$B$10,2,FALSE),"")</f>
        <v/>
      </c>
      <c r="M7" s="128"/>
      <c r="O7" s="87" t="str">
        <f>IF(AND(Entry!B33="",Entry!C33=""),"",Entry!$B$4&amp;"支部")</f>
        <v/>
      </c>
      <c r="P7" s="87" t="str">
        <f>IFERROR(VLOOKUP(O7,支部!$A$1:$B$10,2,FALSE),"")</f>
        <v/>
      </c>
      <c r="Q7" s="87" t="s">
        <v>20</v>
      </c>
      <c r="R7" s="87" t="str">
        <f>IF(AND(Entry!B33="",Entry!C33=""),"",Entry!$B$6)</f>
        <v/>
      </c>
      <c r="S7" s="87" t="s">
        <v>22</v>
      </c>
      <c r="T7" s="87" t="s">
        <v>22</v>
      </c>
      <c r="U7" s="87">
        <v>3</v>
      </c>
      <c r="V7" s="87" t="str">
        <f>IF(Entry!B33="","",Entry!B33)</f>
        <v/>
      </c>
      <c r="W7" s="87" t="str">
        <f>IF(Entry!C33="","",Entry!C33)</f>
        <v/>
      </c>
      <c r="X7" s="87" t="str">
        <f>IF(Entry!D33="","",Entry!D33)</f>
        <v/>
      </c>
      <c r="Y7" s="87" t="str">
        <f>IF(Entry!E33="","",Entry!E33)</f>
        <v/>
      </c>
      <c r="Z7" s="87" t="str">
        <f>IF(Entry!F33="","",IF(Entry!F33=1,"①",IF(Entry!F33=2,"②",IF(Entry!F33=3,"③"))))</f>
        <v/>
      </c>
      <c r="AA7" s="87" t="str">
        <f>IF(AND(Entry!B33="",Entry!C33=""),"",Entry!$B$5)</f>
        <v/>
      </c>
    </row>
    <row r="8" spans="1:54">
      <c r="A8" s="87">
        <f>Entry!$G$5</f>
        <v>1</v>
      </c>
      <c r="C8" s="128" t="str">
        <f>IFERROR(VLOOKUP(B8,支部!$A$1:$B$10,2,FALSE),"")</f>
        <v/>
      </c>
      <c r="M8" s="128"/>
      <c r="O8" s="87" t="str">
        <f>IF(AND(Entry!B34="",Entry!C34=""),"",Entry!$B$4&amp;"支部")</f>
        <v/>
      </c>
      <c r="P8" s="87" t="str">
        <f>IFERROR(VLOOKUP(O8,支部!$A$1:$B$10,2,FALSE),"")</f>
        <v/>
      </c>
      <c r="Q8" s="87" t="s">
        <v>20</v>
      </c>
      <c r="R8" s="87" t="str">
        <f>IF(AND(Entry!B34="",Entry!C34=""),"",Entry!$B$6)</f>
        <v/>
      </c>
      <c r="S8" s="87" t="s">
        <v>21</v>
      </c>
      <c r="T8" s="87" t="s">
        <v>21</v>
      </c>
      <c r="U8" s="87">
        <v>4</v>
      </c>
      <c r="V8" s="87" t="str">
        <f>IF(Entry!B34="","",Entry!B34)</f>
        <v/>
      </c>
      <c r="W8" s="87" t="str">
        <f>IF(Entry!C34="","",Entry!C34)</f>
        <v/>
      </c>
      <c r="X8" s="87" t="str">
        <f>IF(Entry!D34="","",Entry!D34)</f>
        <v/>
      </c>
      <c r="Y8" s="87" t="str">
        <f>IF(Entry!E34="","",Entry!E34)</f>
        <v/>
      </c>
      <c r="Z8" s="87" t="str">
        <f>IF(Entry!F34="","",IF(Entry!F34=1,"①",IF(Entry!F34=2,"②",IF(Entry!F34=3,"③"))))</f>
        <v/>
      </c>
      <c r="AA8" s="87" t="str">
        <f>IF(AND(Entry!B34="",Entry!C34=""),"",Entry!$B$5)</f>
        <v/>
      </c>
      <c r="AB8" s="87" t="str">
        <f t="shared" ref="AB8" si="3">IF(V8="","",V8)&amp;IF(Z8="","",Z8)&amp;"・"&amp;IF(V9="","",V9)&amp;IF(Z9="","",Z9)</f>
        <v>・</v>
      </c>
    </row>
    <row r="9" spans="1:54">
      <c r="A9" s="87">
        <f>Entry!$G$5</f>
        <v>1</v>
      </c>
      <c r="C9" s="128" t="str">
        <f>IFERROR(VLOOKUP(B9,支部!$A$1:$B$10,2,FALSE),"")</f>
        <v/>
      </c>
      <c r="M9" s="128"/>
      <c r="O9" s="87" t="str">
        <f>IF(AND(Entry!B35="",Entry!C35=""),"",Entry!$B$4&amp;"支部")</f>
        <v/>
      </c>
      <c r="P9" s="87" t="str">
        <f>IFERROR(VLOOKUP(O9,支部!$A$1:$B$10,2,FALSE),"")</f>
        <v/>
      </c>
      <c r="Q9" s="87" t="s">
        <v>20</v>
      </c>
      <c r="R9" s="87" t="str">
        <f>IF(AND(Entry!B35="",Entry!C35=""),"",Entry!$B$6)</f>
        <v/>
      </c>
      <c r="S9" s="87" t="s">
        <v>22</v>
      </c>
      <c r="T9" s="87" t="s">
        <v>22</v>
      </c>
      <c r="U9" s="87">
        <v>4</v>
      </c>
      <c r="V9" s="87" t="str">
        <f>IF(Entry!B35="","",Entry!B35)</f>
        <v/>
      </c>
      <c r="W9" s="87" t="str">
        <f>IF(Entry!C35="","",Entry!C35)</f>
        <v/>
      </c>
      <c r="X9" s="87" t="str">
        <f>IF(Entry!D35="","",Entry!D35)</f>
        <v/>
      </c>
      <c r="Y9" s="87" t="str">
        <f>IF(Entry!E35="","",Entry!E35)</f>
        <v/>
      </c>
      <c r="Z9" s="87" t="str">
        <f>IF(Entry!F35="","",IF(Entry!F35=1,"①",IF(Entry!F35=2,"②",IF(Entry!F35=3,"③"))))</f>
        <v/>
      </c>
      <c r="AA9" s="87" t="str">
        <f>IF(AND(Entry!B35="",Entry!C35=""),"",Entry!$B$5)</f>
        <v/>
      </c>
    </row>
    <row r="10" spans="1:54">
      <c r="A10" s="87">
        <f>Entry!$G$5</f>
        <v>1</v>
      </c>
      <c r="C10" s="128" t="str">
        <f>IFERROR(VLOOKUP(B10,支部!$A$1:$B$10,2,FALSE),"")</f>
        <v/>
      </c>
      <c r="M10" s="128"/>
      <c r="O10" s="87" t="str">
        <f>IF(AND(Entry!B36="",Entry!C36=""),"",Entry!$B$4&amp;"支部")</f>
        <v/>
      </c>
      <c r="P10" s="87" t="str">
        <f>IFERROR(VLOOKUP(O10,支部!$A$1:$B$10,2,FALSE),"")</f>
        <v/>
      </c>
      <c r="Q10" s="87" t="s">
        <v>20</v>
      </c>
      <c r="R10" s="87" t="str">
        <f>IF(AND(Entry!B36="",Entry!C36=""),"",Entry!$B$6)</f>
        <v/>
      </c>
      <c r="S10" s="87" t="s">
        <v>21</v>
      </c>
      <c r="T10" s="87" t="s">
        <v>21</v>
      </c>
      <c r="U10" s="87">
        <v>5</v>
      </c>
      <c r="V10" s="87" t="str">
        <f>IF(Entry!B36="","",Entry!B36)</f>
        <v/>
      </c>
      <c r="W10" s="87" t="str">
        <f>IF(Entry!C36="","",Entry!C36)</f>
        <v/>
      </c>
      <c r="X10" s="87" t="str">
        <f>IF(Entry!D36="","",Entry!D36)</f>
        <v/>
      </c>
      <c r="Y10" s="87" t="str">
        <f>IF(Entry!E36="","",Entry!E36)</f>
        <v/>
      </c>
      <c r="Z10" s="87" t="str">
        <f>IF(Entry!F36="","",IF(Entry!F36=1,"①",IF(Entry!F36=2,"②",IF(Entry!F36=3,"③"))))</f>
        <v/>
      </c>
      <c r="AA10" s="87" t="str">
        <f>IF(AND(Entry!B36="",Entry!C36=""),"",Entry!$B$5)</f>
        <v/>
      </c>
      <c r="AB10" s="87" t="str">
        <f t="shared" ref="AB10" si="4">IF(V10="","",V10)&amp;IF(Z10="","",Z10)&amp;"・"&amp;IF(V11="","",V11)&amp;IF(Z11="","",Z11)</f>
        <v>・</v>
      </c>
    </row>
    <row r="11" spans="1:54">
      <c r="A11" s="87">
        <f>Entry!$G$5</f>
        <v>1</v>
      </c>
      <c r="C11" s="128" t="str">
        <f>IFERROR(VLOOKUP(B11,支部!$A$1:$B$10,2,FALSE),"")</f>
        <v/>
      </c>
      <c r="M11" s="128"/>
      <c r="O11" s="87" t="str">
        <f>IF(AND(Entry!B37="",Entry!C37=""),"",Entry!$B$4&amp;"支部")</f>
        <v/>
      </c>
      <c r="P11" s="87" t="str">
        <f>IFERROR(VLOOKUP(O11,支部!$A$1:$B$10,2,FALSE),"")</f>
        <v/>
      </c>
      <c r="Q11" s="87" t="s">
        <v>20</v>
      </c>
      <c r="R11" s="87" t="str">
        <f>IF(AND(Entry!B37="",Entry!C37=""),"",Entry!$B$6)</f>
        <v/>
      </c>
      <c r="S11" s="87" t="s">
        <v>22</v>
      </c>
      <c r="T11" s="87" t="s">
        <v>22</v>
      </c>
      <c r="U11" s="87">
        <v>5</v>
      </c>
      <c r="V11" s="87" t="str">
        <f>IF(Entry!B37="","",Entry!B37)</f>
        <v/>
      </c>
      <c r="W11" s="87" t="str">
        <f>IF(Entry!C37="","",Entry!C37)</f>
        <v/>
      </c>
      <c r="X11" s="87" t="str">
        <f>IF(Entry!D37="","",Entry!D37)</f>
        <v/>
      </c>
      <c r="Y11" s="87" t="str">
        <f>IF(Entry!E37="","",Entry!E37)</f>
        <v/>
      </c>
      <c r="Z11" s="87" t="str">
        <f>IF(Entry!F37="","",IF(Entry!F37=1,"①",IF(Entry!F37=2,"②",IF(Entry!F37=3,"③"))))</f>
        <v/>
      </c>
      <c r="AA11" s="87" t="str">
        <f>IF(AND(Entry!B37="",Entry!C37=""),"",Entry!$B$5)</f>
        <v/>
      </c>
    </row>
  </sheetData>
  <sheetProtection sheet="1"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P18"/>
  <sheetViews>
    <sheetView showGridLines="0" showZeros="0" zoomScale="145" zoomScaleNormal="145" workbookViewId="0">
      <selection activeCell="B1" sqref="B1:R2"/>
    </sheetView>
  </sheetViews>
  <sheetFormatPr defaultColWidth="9" defaultRowHeight="15" customHeight="1"/>
  <cols>
    <col min="1" max="1" width="5.109375" style="7" customWidth="1"/>
    <col min="2" max="2" width="2.6640625" style="8" customWidth="1"/>
    <col min="3" max="3" width="1.6640625" style="100" customWidth="1"/>
    <col min="4" max="4" width="0.88671875" style="7" customWidth="1"/>
    <col min="5" max="5" width="5.6640625" style="7" customWidth="1"/>
    <col min="6" max="7" width="0.6640625" style="7" customWidth="1"/>
    <col min="8" max="8" width="5.6640625" style="7" customWidth="1"/>
    <col min="9" max="9" width="0.44140625" style="7" customWidth="1"/>
    <col min="10" max="10" width="1.88671875" style="7" customWidth="1"/>
    <col min="11" max="11" width="1.6640625" style="100" customWidth="1"/>
    <col min="12" max="12" width="0.88671875" style="7" customWidth="1"/>
    <col min="13" max="13" width="5.6640625" style="7" customWidth="1"/>
    <col min="14" max="15" width="0.6640625" style="7" customWidth="1"/>
    <col min="16" max="16" width="5.6640625" style="7" customWidth="1"/>
    <col min="17" max="17" width="0.44140625" style="7" customWidth="1"/>
    <col min="18" max="18" width="1.88671875" style="7" customWidth="1"/>
    <col min="19" max="19" width="1.6640625" style="100" customWidth="1"/>
    <col min="20" max="20" width="0.88671875" style="7" customWidth="1"/>
    <col min="21" max="21" width="5.6640625" style="7" customWidth="1"/>
    <col min="22" max="23" width="0.6640625" style="7" customWidth="1"/>
    <col min="24" max="24" width="5.6640625" style="7" customWidth="1"/>
    <col min="25" max="25" width="0.44140625" style="7" customWidth="1"/>
    <col min="26" max="26" width="1.88671875" style="7" customWidth="1"/>
    <col min="27" max="27" width="1.6640625" style="100" customWidth="1"/>
    <col min="28" max="28" width="0.88671875" style="7" customWidth="1"/>
    <col min="29" max="29" width="5.6640625" style="7" customWidth="1"/>
    <col min="30" max="31" width="0.6640625" style="7" customWidth="1"/>
    <col min="32" max="32" width="5.6640625" style="7" customWidth="1"/>
    <col min="33" max="33" width="0.44140625" style="7" customWidth="1"/>
    <col min="34" max="34" width="1.88671875" style="7" customWidth="1"/>
    <col min="35" max="35" width="1.6640625" style="107" customWidth="1"/>
    <col min="36" max="36" width="0.88671875" style="12" customWidth="1"/>
    <col min="37" max="37" width="5.6640625" style="12" customWidth="1"/>
    <col min="38" max="39" width="0.6640625" style="12" customWidth="1"/>
    <col min="40" max="40" width="5.6640625" style="12" customWidth="1"/>
    <col min="41" max="41" width="0.44140625" style="12" customWidth="1"/>
    <col min="42" max="42" width="1.88671875" style="12" customWidth="1"/>
    <col min="43" max="111" width="9" style="12"/>
    <col min="112" max="112" width="2.6640625" style="12" bestFit="1" customWidth="1"/>
    <col min="113" max="113" width="2.44140625" style="12" bestFit="1" customWidth="1"/>
    <col min="114" max="114" width="2.6640625" style="12" bestFit="1" customWidth="1"/>
    <col min="115" max="115" width="5.109375" style="12" bestFit="1" customWidth="1"/>
    <col min="116" max="116" width="6.109375" style="12" bestFit="1" customWidth="1"/>
    <col min="117" max="117" width="3.33203125" style="12" bestFit="1" customWidth="1"/>
    <col min="118" max="16384" width="9" style="12"/>
  </cols>
  <sheetData>
    <row r="1" spans="1:42" s="7" customFormat="1" ht="18" customHeight="1">
      <c r="A1" s="185" t="str">
        <f>Entry!B4&amp;Entry!C4</f>
        <v>支部</v>
      </c>
      <c r="B1" s="208">
        <f>Entry!B5</f>
        <v>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196" t="s">
        <v>44</v>
      </c>
      <c r="T1" s="197"/>
      <c r="U1" s="214">
        <f>Entry!B7</f>
        <v>0</v>
      </c>
      <c r="V1" s="215"/>
      <c r="W1" s="215"/>
      <c r="X1" s="215"/>
      <c r="Y1" s="215"/>
      <c r="Z1" s="126"/>
      <c r="AA1" s="194" t="s">
        <v>23</v>
      </c>
      <c r="AB1" s="195"/>
      <c r="AC1" s="214">
        <f>Entry!B9</f>
        <v>0</v>
      </c>
      <c r="AD1" s="215"/>
      <c r="AE1" s="215"/>
      <c r="AF1" s="215"/>
      <c r="AG1" s="215"/>
      <c r="AH1" s="124"/>
      <c r="AI1" s="190" t="s">
        <v>35</v>
      </c>
      <c r="AJ1" s="191"/>
      <c r="AK1" s="218" t="str">
        <f>Entry!B39&amp;Entry!C39</f>
        <v/>
      </c>
      <c r="AL1" s="219"/>
      <c r="AM1" s="219"/>
      <c r="AN1" s="219"/>
      <c r="AO1" s="219"/>
      <c r="AP1" s="122"/>
    </row>
    <row r="2" spans="1:42" s="7" customFormat="1" ht="18" customHeight="1" thickBot="1">
      <c r="A2" s="185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04" t="s">
        <v>45</v>
      </c>
      <c r="T2" s="205"/>
      <c r="U2" s="206">
        <f>Entry!B8</f>
        <v>0</v>
      </c>
      <c r="V2" s="207"/>
      <c r="W2" s="207"/>
      <c r="X2" s="207"/>
      <c r="Y2" s="207"/>
      <c r="Z2" s="127"/>
      <c r="AA2" s="192" t="s">
        <v>51</v>
      </c>
      <c r="AB2" s="193"/>
      <c r="AC2" s="206">
        <f>Entry!B10</f>
        <v>0</v>
      </c>
      <c r="AD2" s="207"/>
      <c r="AE2" s="207"/>
      <c r="AF2" s="207">
        <v>3</v>
      </c>
      <c r="AG2" s="207"/>
      <c r="AH2" s="123"/>
      <c r="AI2" s="188" t="s">
        <v>50</v>
      </c>
      <c r="AJ2" s="189"/>
      <c r="AK2" s="216">
        <f>Entry!B11</f>
        <v>0</v>
      </c>
      <c r="AL2" s="217"/>
      <c r="AM2" s="217"/>
      <c r="AN2" s="217"/>
      <c r="AO2" s="217"/>
      <c r="AP2" s="127"/>
    </row>
    <row r="3" spans="1:42" s="7" customFormat="1" ht="19.5" customHeight="1" thickBot="1">
      <c r="A3" s="185"/>
      <c r="B3" s="108" t="s">
        <v>47</v>
      </c>
      <c r="C3" s="101">
        <v>1</v>
      </c>
      <c r="D3" s="93"/>
      <c r="E3" s="94">
        <f>Entry!B16</f>
        <v>0</v>
      </c>
      <c r="F3" s="94"/>
      <c r="G3" s="94"/>
      <c r="H3" s="94">
        <f>Entry!C16</f>
        <v>0</v>
      </c>
      <c r="I3" s="94"/>
      <c r="J3" s="110" t="str">
        <f>Entry!K16</f>
        <v/>
      </c>
      <c r="K3" s="103">
        <v>2</v>
      </c>
      <c r="L3" s="93"/>
      <c r="M3" s="94">
        <f>Entry!B17</f>
        <v>0</v>
      </c>
      <c r="N3" s="94"/>
      <c r="O3" s="94"/>
      <c r="P3" s="94">
        <f>Entry!C17</f>
        <v>0</v>
      </c>
      <c r="Q3" s="94"/>
      <c r="R3" s="114" t="str">
        <f>Entry!K17</f>
        <v/>
      </c>
      <c r="S3" s="105">
        <v>3</v>
      </c>
      <c r="T3" s="93"/>
      <c r="U3" s="94">
        <f>Entry!B18</f>
        <v>0</v>
      </c>
      <c r="V3" s="94"/>
      <c r="W3" s="94"/>
      <c r="X3" s="94">
        <f>Entry!C18</f>
        <v>0</v>
      </c>
      <c r="Y3" s="94"/>
      <c r="Z3" s="110" t="str">
        <f>Entry!K18</f>
        <v/>
      </c>
      <c r="AA3" s="103">
        <v>4</v>
      </c>
      <c r="AB3" s="93"/>
      <c r="AC3" s="94">
        <f>Entry!B19</f>
        <v>0</v>
      </c>
      <c r="AD3" s="94"/>
      <c r="AE3" s="94"/>
      <c r="AF3" s="94">
        <f>Entry!C19</f>
        <v>0</v>
      </c>
      <c r="AG3" s="94"/>
      <c r="AH3" s="114" t="str">
        <f>Entry!K19</f>
        <v/>
      </c>
      <c r="AI3" s="105">
        <v>5</v>
      </c>
      <c r="AJ3" s="93"/>
      <c r="AK3" s="94">
        <f>Entry!B20</f>
        <v>0</v>
      </c>
      <c r="AL3" s="94"/>
      <c r="AM3" s="94"/>
      <c r="AN3" s="94">
        <f>Entry!C20</f>
        <v>0</v>
      </c>
      <c r="AO3" s="94"/>
      <c r="AP3" s="118" t="str">
        <f>Entry!K20</f>
        <v/>
      </c>
    </row>
    <row r="4" spans="1:42" s="7" customFormat="1" ht="17.25" customHeight="1" thickTop="1" thickBot="1">
      <c r="A4" s="185"/>
      <c r="B4" s="109" t="s">
        <v>48</v>
      </c>
      <c r="C4" s="102">
        <v>1</v>
      </c>
      <c r="D4" s="98"/>
      <c r="E4" s="99">
        <f>Entry!B22</f>
        <v>0</v>
      </c>
      <c r="F4" s="99"/>
      <c r="G4" s="99"/>
      <c r="H4" s="99">
        <f>Entry!C22</f>
        <v>0</v>
      </c>
      <c r="I4" s="99"/>
      <c r="J4" s="111" t="str">
        <f>Entry!K22</f>
        <v/>
      </c>
      <c r="K4" s="104">
        <v>2</v>
      </c>
      <c r="L4" s="98"/>
      <c r="M4" s="99">
        <f>Entry!B23</f>
        <v>0</v>
      </c>
      <c r="N4" s="99"/>
      <c r="O4" s="99"/>
      <c r="P4" s="99">
        <f>Entry!C23</f>
        <v>0</v>
      </c>
      <c r="Q4" s="99"/>
      <c r="R4" s="115" t="str">
        <f>Entry!K23</f>
        <v/>
      </c>
      <c r="S4" s="106">
        <v>3</v>
      </c>
      <c r="T4" s="98"/>
      <c r="U4" s="99">
        <f>Entry!B24</f>
        <v>0</v>
      </c>
      <c r="V4" s="99"/>
      <c r="W4" s="99"/>
      <c r="X4" s="99">
        <f>Entry!C24</f>
        <v>0</v>
      </c>
      <c r="Y4" s="99"/>
      <c r="Z4" s="111" t="str">
        <f>Entry!K24</f>
        <v/>
      </c>
      <c r="AA4" s="104">
        <v>4</v>
      </c>
      <c r="AB4" s="98"/>
      <c r="AC4" s="99">
        <f>Entry!B25</f>
        <v>0</v>
      </c>
      <c r="AD4" s="99"/>
      <c r="AE4" s="99"/>
      <c r="AF4" s="99">
        <f>Entry!C25</f>
        <v>0</v>
      </c>
      <c r="AG4" s="99"/>
      <c r="AH4" s="115" t="str">
        <f>Entry!K25</f>
        <v/>
      </c>
      <c r="AI4" s="106">
        <v>5</v>
      </c>
      <c r="AJ4" s="98"/>
      <c r="AK4" s="99">
        <f>Entry!B26</f>
        <v>0</v>
      </c>
      <c r="AL4" s="99"/>
      <c r="AM4" s="99"/>
      <c r="AN4" s="99">
        <f>Entry!C26</f>
        <v>0</v>
      </c>
      <c r="AO4" s="99"/>
      <c r="AP4" s="119" t="str">
        <f>Entry!K26</f>
        <v/>
      </c>
    </row>
    <row r="5" spans="1:42" s="7" customFormat="1" ht="16.5" customHeight="1" thickTop="1">
      <c r="A5" s="185"/>
      <c r="B5" s="186" t="s">
        <v>49</v>
      </c>
      <c r="C5" s="202">
        <v>1</v>
      </c>
      <c r="D5" s="95"/>
      <c r="E5" s="96">
        <f>Entry!B28</f>
        <v>0</v>
      </c>
      <c r="F5" s="96"/>
      <c r="G5" s="96"/>
      <c r="H5" s="96">
        <f>Entry!C28</f>
        <v>0</v>
      </c>
      <c r="I5" s="96"/>
      <c r="J5" s="112" t="str">
        <f>Entry!K28</f>
        <v/>
      </c>
      <c r="K5" s="212">
        <v>2</v>
      </c>
      <c r="L5" s="97"/>
      <c r="M5" s="96">
        <f>Entry!B30</f>
        <v>0</v>
      </c>
      <c r="N5" s="96"/>
      <c r="O5" s="96"/>
      <c r="P5" s="96">
        <f>Entry!C30</f>
        <v>0</v>
      </c>
      <c r="Q5" s="96"/>
      <c r="R5" s="116" t="str">
        <f>Entry!K30</f>
        <v/>
      </c>
      <c r="S5" s="198">
        <v>3</v>
      </c>
      <c r="T5" s="95"/>
      <c r="U5" s="96">
        <f>Entry!B32</f>
        <v>0</v>
      </c>
      <c r="V5" s="96"/>
      <c r="W5" s="96"/>
      <c r="X5" s="96">
        <f>Entry!C32</f>
        <v>0</v>
      </c>
      <c r="Y5" s="96"/>
      <c r="Z5" s="112" t="str">
        <f>Entry!K32</f>
        <v/>
      </c>
      <c r="AA5" s="200">
        <v>4</v>
      </c>
      <c r="AB5" s="95"/>
      <c r="AC5" s="96">
        <f>Entry!B34</f>
        <v>0</v>
      </c>
      <c r="AD5" s="96"/>
      <c r="AE5" s="96"/>
      <c r="AF5" s="96">
        <f>Entry!C34</f>
        <v>0</v>
      </c>
      <c r="AG5" s="96"/>
      <c r="AH5" s="116" t="str">
        <f>Entry!K34</f>
        <v/>
      </c>
      <c r="AI5" s="198">
        <v>5</v>
      </c>
      <c r="AJ5" s="95"/>
      <c r="AK5" s="96">
        <f>Entry!B36</f>
        <v>0</v>
      </c>
      <c r="AL5" s="96"/>
      <c r="AM5" s="96"/>
      <c r="AN5" s="96">
        <f>Entry!C36</f>
        <v>0</v>
      </c>
      <c r="AO5" s="96"/>
      <c r="AP5" s="120" t="str">
        <f>Entry!K36</f>
        <v/>
      </c>
    </row>
    <row r="6" spans="1:42" s="7" customFormat="1" ht="16.5" customHeight="1" thickBot="1">
      <c r="A6" s="185"/>
      <c r="B6" s="187"/>
      <c r="C6" s="203"/>
      <c r="D6" s="90"/>
      <c r="E6" s="91">
        <f>Entry!B29</f>
        <v>0</v>
      </c>
      <c r="F6" s="91"/>
      <c r="G6" s="91"/>
      <c r="H6" s="91">
        <f>Entry!C29</f>
        <v>0</v>
      </c>
      <c r="I6" s="91"/>
      <c r="J6" s="113" t="str">
        <f>Entry!K29</f>
        <v/>
      </c>
      <c r="K6" s="213"/>
      <c r="L6" s="92"/>
      <c r="M6" s="91">
        <f>Entry!B31</f>
        <v>0</v>
      </c>
      <c r="N6" s="91"/>
      <c r="O6" s="91"/>
      <c r="P6" s="91">
        <f>Entry!C31</f>
        <v>0</v>
      </c>
      <c r="Q6" s="91"/>
      <c r="R6" s="117" t="str">
        <f>Entry!K31</f>
        <v/>
      </c>
      <c r="S6" s="199"/>
      <c r="T6" s="90"/>
      <c r="U6" s="91">
        <f>Entry!B33</f>
        <v>0</v>
      </c>
      <c r="V6" s="91"/>
      <c r="W6" s="91"/>
      <c r="X6" s="91">
        <f>Entry!C33</f>
        <v>0</v>
      </c>
      <c r="Y6" s="91"/>
      <c r="Z6" s="113" t="str">
        <f>Entry!K33</f>
        <v/>
      </c>
      <c r="AA6" s="201"/>
      <c r="AB6" s="90"/>
      <c r="AC6" s="91">
        <f>Entry!B35</f>
        <v>0</v>
      </c>
      <c r="AD6" s="91"/>
      <c r="AE6" s="91"/>
      <c r="AF6" s="91">
        <f>Entry!C35</f>
        <v>0</v>
      </c>
      <c r="AG6" s="91"/>
      <c r="AH6" s="117" t="str">
        <f>Entry!K35</f>
        <v/>
      </c>
      <c r="AI6" s="199"/>
      <c r="AJ6" s="90"/>
      <c r="AK6" s="91">
        <f>Entry!B37</f>
        <v>0</v>
      </c>
      <c r="AL6" s="91"/>
      <c r="AM6" s="91"/>
      <c r="AN6" s="91">
        <f>Entry!C37</f>
        <v>0</v>
      </c>
      <c r="AO6" s="91"/>
      <c r="AP6" s="121" t="str">
        <f>Entry!K37</f>
        <v/>
      </c>
    </row>
    <row r="7" spans="1:42" s="7" customFormat="1" ht="15" customHeight="1">
      <c r="I7" s="100"/>
    </row>
    <row r="8" spans="1:42" s="7" customFormat="1" ht="15" customHeight="1">
      <c r="I8" s="100"/>
    </row>
    <row r="9" spans="1:42" s="7" customFormat="1" ht="15" customHeight="1">
      <c r="C9" s="100"/>
      <c r="K9" s="100"/>
      <c r="S9" s="100"/>
      <c r="AA9" s="100"/>
      <c r="AI9" s="100"/>
    </row>
    <row r="10" spans="1:42" s="7" customFormat="1" ht="15" customHeight="1">
      <c r="A10" s="100"/>
      <c r="B10" s="8"/>
      <c r="C10" s="100"/>
      <c r="K10" s="100"/>
      <c r="S10" s="100"/>
      <c r="AA10" s="100"/>
      <c r="AI10" s="100"/>
    </row>
    <row r="11" spans="1:42" s="7" customFormat="1" ht="15" customHeight="1">
      <c r="A11" s="100"/>
      <c r="B11" s="8"/>
      <c r="C11" s="100"/>
      <c r="K11" s="100"/>
      <c r="S11" s="100"/>
      <c r="AA11" s="100"/>
      <c r="AI11" s="100"/>
    </row>
    <row r="12" spans="1:42" s="7" customFormat="1" ht="15" customHeight="1">
      <c r="A12" s="100"/>
      <c r="B12" s="8"/>
      <c r="C12" s="100"/>
      <c r="K12" s="100"/>
      <c r="S12" s="100"/>
      <c r="AA12" s="100"/>
      <c r="AI12" s="100"/>
    </row>
    <row r="13" spans="1:42" s="7" customFormat="1" ht="15" customHeight="1">
      <c r="A13" s="100"/>
      <c r="B13" s="8"/>
      <c r="C13" s="100"/>
      <c r="K13" s="100"/>
      <c r="S13" s="100"/>
      <c r="AA13" s="100"/>
      <c r="AI13" s="107"/>
      <c r="AJ13" s="12"/>
      <c r="AK13" s="12"/>
      <c r="AL13" s="12"/>
      <c r="AM13" s="12"/>
      <c r="AN13" s="12"/>
      <c r="AO13" s="12"/>
      <c r="AP13" s="12"/>
    </row>
    <row r="14" spans="1:42" s="7" customFormat="1" ht="15" customHeight="1">
      <c r="A14" s="100"/>
      <c r="B14" s="8"/>
      <c r="C14" s="100"/>
      <c r="K14" s="100"/>
      <c r="S14" s="100"/>
      <c r="AA14" s="100"/>
      <c r="AI14" s="107"/>
      <c r="AJ14" s="12"/>
      <c r="AK14" s="12"/>
      <c r="AL14" s="12"/>
      <c r="AM14" s="12"/>
      <c r="AN14" s="12"/>
      <c r="AO14" s="12"/>
      <c r="AP14" s="12"/>
    </row>
    <row r="15" spans="1:42" s="7" customFormat="1" ht="15" customHeight="1">
      <c r="B15" s="8"/>
      <c r="C15" s="100"/>
      <c r="K15" s="100"/>
      <c r="S15" s="100"/>
      <c r="AA15" s="100"/>
      <c r="AI15" s="107"/>
      <c r="AJ15" s="12"/>
      <c r="AK15" s="12"/>
      <c r="AL15" s="12"/>
      <c r="AM15" s="12"/>
      <c r="AN15" s="12"/>
      <c r="AO15" s="12"/>
      <c r="AP15" s="12"/>
    </row>
    <row r="16" spans="1:42" s="7" customFormat="1" ht="15" customHeight="1">
      <c r="B16" s="8"/>
      <c r="C16" s="100"/>
      <c r="K16" s="100"/>
      <c r="S16" s="100"/>
      <c r="AA16" s="100"/>
      <c r="AI16" s="107"/>
      <c r="AJ16" s="12"/>
      <c r="AK16" s="12"/>
      <c r="AL16" s="12"/>
      <c r="AM16" s="12"/>
      <c r="AN16" s="12"/>
      <c r="AO16" s="12"/>
      <c r="AP16" s="12"/>
    </row>
    <row r="17" spans="2:42" s="7" customFormat="1" ht="15" customHeight="1">
      <c r="B17" s="8"/>
      <c r="C17" s="100"/>
      <c r="K17" s="100"/>
      <c r="S17" s="100"/>
      <c r="AA17" s="100"/>
      <c r="AI17" s="107"/>
      <c r="AJ17" s="12"/>
      <c r="AK17" s="12"/>
      <c r="AL17" s="12"/>
      <c r="AM17" s="12"/>
      <c r="AN17" s="12"/>
      <c r="AO17" s="12"/>
      <c r="AP17" s="12"/>
    </row>
    <row r="18" spans="2:42" s="7" customFormat="1" ht="15" customHeight="1">
      <c r="B18" s="8"/>
      <c r="C18" s="100"/>
      <c r="K18" s="100"/>
      <c r="S18" s="100"/>
      <c r="AA18" s="100"/>
      <c r="AI18" s="107"/>
      <c r="AJ18" s="12"/>
      <c r="AK18" s="12"/>
      <c r="AL18" s="12"/>
      <c r="AM18" s="12"/>
      <c r="AN18" s="12"/>
      <c r="AO18" s="12"/>
      <c r="AP18" s="12"/>
    </row>
  </sheetData>
  <sheetProtection sheet="1" selectLockedCells="1"/>
  <mergeCells count="20">
    <mergeCell ref="AK2:AO2"/>
    <mergeCell ref="AK1:AO1"/>
    <mergeCell ref="U2:Y2"/>
    <mergeCell ref="U1:Y1"/>
    <mergeCell ref="A1:A6"/>
    <mergeCell ref="B5:B6"/>
    <mergeCell ref="AI2:AJ2"/>
    <mergeCell ref="AI1:AJ1"/>
    <mergeCell ref="AA2:AB2"/>
    <mergeCell ref="AA1:AB1"/>
    <mergeCell ref="S1:T1"/>
    <mergeCell ref="AI5:AI6"/>
    <mergeCell ref="AA5:AA6"/>
    <mergeCell ref="S5:S6"/>
    <mergeCell ref="C5:C6"/>
    <mergeCell ref="S2:T2"/>
    <mergeCell ref="AC2:AG2"/>
    <mergeCell ref="B1:R2"/>
    <mergeCell ref="K5:K6"/>
    <mergeCell ref="AC1:AG1"/>
  </mergeCells>
  <phoneticPr fontId="1"/>
  <pageMargins left="0.59055118110236227" right="0.2952755905511811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P12"/>
  <sheetViews>
    <sheetView showGridLines="0" showZeros="0" zoomScale="145" zoomScaleNormal="145" workbookViewId="0">
      <selection activeCell="B1" sqref="B1:R1"/>
    </sheetView>
  </sheetViews>
  <sheetFormatPr defaultColWidth="9" defaultRowHeight="15" customHeight="1"/>
  <cols>
    <col min="1" max="1" width="5.109375" style="7" customWidth="1"/>
    <col min="2" max="2" width="2.6640625" style="8" customWidth="1"/>
    <col min="3" max="3" width="1.6640625" style="100" customWidth="1"/>
    <col min="4" max="4" width="0.88671875" style="7" customWidth="1"/>
    <col min="5" max="5" width="5.6640625" style="7" customWidth="1"/>
    <col min="6" max="7" width="0.6640625" style="7" customWidth="1"/>
    <col min="8" max="8" width="5.6640625" style="7" customWidth="1"/>
    <col min="9" max="9" width="0.44140625" style="7" customWidth="1"/>
    <col min="10" max="10" width="1.88671875" style="7" customWidth="1"/>
    <col min="11" max="11" width="1.6640625" style="100" customWidth="1"/>
    <col min="12" max="12" width="0.88671875" style="7" customWidth="1"/>
    <col min="13" max="13" width="5.6640625" style="7" customWidth="1"/>
    <col min="14" max="15" width="0.6640625" style="7" customWidth="1"/>
    <col min="16" max="16" width="5.6640625" style="7" customWidth="1"/>
    <col min="17" max="17" width="0.44140625" style="7" customWidth="1"/>
    <col min="18" max="18" width="1.88671875" style="7" customWidth="1"/>
    <col min="19" max="19" width="1.6640625" style="100" customWidth="1"/>
    <col min="20" max="20" width="0.88671875" style="7" customWidth="1"/>
    <col min="21" max="21" width="5.6640625" style="7" customWidth="1"/>
    <col min="22" max="23" width="0.6640625" style="7" customWidth="1"/>
    <col min="24" max="24" width="5.6640625" style="7" customWidth="1"/>
    <col min="25" max="25" width="0.44140625" style="7" customWidth="1"/>
    <col min="26" max="26" width="1.88671875" style="7" customWidth="1"/>
    <col min="27" max="27" width="1.6640625" style="100" customWidth="1"/>
    <col min="28" max="28" width="0.88671875" style="7" customWidth="1"/>
    <col min="29" max="29" width="5.6640625" style="7" customWidth="1"/>
    <col min="30" max="31" width="0.6640625" style="7" customWidth="1"/>
    <col min="32" max="32" width="5.6640625" style="7" customWidth="1"/>
    <col min="33" max="33" width="0.44140625" style="7" customWidth="1"/>
    <col min="34" max="34" width="1.88671875" style="7" customWidth="1"/>
    <col min="35" max="35" width="1.6640625" style="107" customWidth="1"/>
    <col min="36" max="36" width="0.88671875" style="12" customWidth="1"/>
    <col min="37" max="37" width="5.6640625" style="12" customWidth="1"/>
    <col min="38" max="39" width="0.6640625" style="12" customWidth="1"/>
    <col min="40" max="40" width="5.6640625" style="12" customWidth="1"/>
    <col min="41" max="41" width="0.44140625" style="12" customWidth="1"/>
    <col min="42" max="42" width="1.88671875" style="12" customWidth="1"/>
    <col min="43" max="111" width="9" style="12"/>
    <col min="112" max="112" width="2.6640625" style="12" bestFit="1" customWidth="1"/>
    <col min="113" max="113" width="2.44140625" style="12" bestFit="1" customWidth="1"/>
    <col min="114" max="114" width="2.6640625" style="12" bestFit="1" customWidth="1"/>
    <col min="115" max="115" width="5.109375" style="12" bestFit="1" customWidth="1"/>
    <col min="116" max="116" width="6.109375" style="12" bestFit="1" customWidth="1"/>
    <col min="117" max="117" width="3.33203125" style="12" bestFit="1" customWidth="1"/>
    <col min="118" max="16384" width="9" style="12"/>
  </cols>
  <sheetData>
    <row r="1" spans="1:42" s="7" customFormat="1" ht="21.6" thickBot="1">
      <c r="A1" s="185" t="str">
        <f>Entry!B4&amp;Entry!C4</f>
        <v>支部</v>
      </c>
      <c r="B1" s="231">
        <f>Entry!B5</f>
        <v>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3"/>
      <c r="S1" s="225" t="s">
        <v>45</v>
      </c>
      <c r="T1" s="226"/>
      <c r="U1" s="227">
        <f>Entry!B8</f>
        <v>0</v>
      </c>
      <c r="V1" s="228"/>
      <c r="W1" s="228"/>
      <c r="X1" s="228"/>
      <c r="Y1" s="228"/>
      <c r="Z1" s="229"/>
      <c r="AA1" s="220" t="s">
        <v>35</v>
      </c>
      <c r="AB1" s="221"/>
      <c r="AC1" s="222" t="str">
        <f>Entry!B39&amp;Entry!C39</f>
        <v/>
      </c>
      <c r="AD1" s="223"/>
      <c r="AE1" s="223"/>
      <c r="AF1" s="223"/>
      <c r="AG1" s="223"/>
      <c r="AH1" s="224"/>
      <c r="AI1" s="190" t="s">
        <v>50</v>
      </c>
      <c r="AJ1" s="191"/>
      <c r="AK1" s="218">
        <f>Entry!B11</f>
        <v>0</v>
      </c>
      <c r="AL1" s="219"/>
      <c r="AM1" s="219"/>
      <c r="AN1" s="219"/>
      <c r="AO1" s="219"/>
      <c r="AP1" s="230"/>
    </row>
    <row r="2" spans="1:42" s="7" customFormat="1" ht="17.25" customHeight="1" thickTop="1" thickBot="1">
      <c r="A2" s="185"/>
      <c r="B2" s="109" t="s">
        <v>48</v>
      </c>
      <c r="C2" s="102">
        <v>1</v>
      </c>
      <c r="D2" s="98"/>
      <c r="E2" s="99">
        <f>Entry!B22</f>
        <v>0</v>
      </c>
      <c r="F2" s="99"/>
      <c r="G2" s="99"/>
      <c r="H2" s="99">
        <f>Entry!C22</f>
        <v>0</v>
      </c>
      <c r="I2" s="99"/>
      <c r="J2" s="111" t="str">
        <f>Entry!K22</f>
        <v/>
      </c>
      <c r="K2" s="104">
        <v>2</v>
      </c>
      <c r="L2" s="98"/>
      <c r="M2" s="99">
        <f>Entry!B23</f>
        <v>0</v>
      </c>
      <c r="N2" s="99"/>
      <c r="O2" s="99"/>
      <c r="P2" s="99">
        <f>Entry!C23</f>
        <v>0</v>
      </c>
      <c r="Q2" s="99"/>
      <c r="R2" s="115" t="str">
        <f>Entry!K23</f>
        <v/>
      </c>
      <c r="S2" s="106">
        <v>3</v>
      </c>
      <c r="T2" s="98"/>
      <c r="U2" s="99">
        <f>Entry!B24</f>
        <v>0</v>
      </c>
      <c r="V2" s="99"/>
      <c r="W2" s="99"/>
      <c r="X2" s="99">
        <f>Entry!C24</f>
        <v>0</v>
      </c>
      <c r="Y2" s="99"/>
      <c r="Z2" s="111" t="str">
        <f>Entry!K24</f>
        <v/>
      </c>
      <c r="AA2" s="104">
        <v>4</v>
      </c>
      <c r="AB2" s="98"/>
      <c r="AC2" s="99">
        <f>Entry!B25</f>
        <v>0</v>
      </c>
      <c r="AD2" s="99"/>
      <c r="AE2" s="99"/>
      <c r="AF2" s="99">
        <f>Entry!C25</f>
        <v>0</v>
      </c>
      <c r="AG2" s="99"/>
      <c r="AH2" s="115" t="str">
        <f>Entry!K25</f>
        <v/>
      </c>
      <c r="AI2" s="106">
        <v>5</v>
      </c>
      <c r="AJ2" s="98"/>
      <c r="AK2" s="99">
        <f>Entry!B26</f>
        <v>0</v>
      </c>
      <c r="AL2" s="99"/>
      <c r="AM2" s="99"/>
      <c r="AN2" s="99">
        <f>Entry!C26</f>
        <v>0</v>
      </c>
      <c r="AO2" s="99"/>
      <c r="AP2" s="119" t="str">
        <f>Entry!K26</f>
        <v/>
      </c>
    </row>
    <row r="3" spans="1:42" s="7" customFormat="1" ht="16.5" customHeight="1" thickTop="1">
      <c r="A3" s="185"/>
      <c r="B3" s="186" t="s">
        <v>49</v>
      </c>
      <c r="C3" s="202">
        <v>1</v>
      </c>
      <c r="D3" s="95"/>
      <c r="E3" s="96">
        <f>Entry!B28</f>
        <v>0</v>
      </c>
      <c r="F3" s="96"/>
      <c r="G3" s="96"/>
      <c r="H3" s="96">
        <f>Entry!C28</f>
        <v>0</v>
      </c>
      <c r="I3" s="96"/>
      <c r="J3" s="112" t="str">
        <f>Entry!K28</f>
        <v/>
      </c>
      <c r="K3" s="212">
        <v>2</v>
      </c>
      <c r="L3" s="97"/>
      <c r="M3" s="96">
        <f>Entry!B30</f>
        <v>0</v>
      </c>
      <c r="N3" s="96"/>
      <c r="O3" s="96"/>
      <c r="P3" s="96">
        <f>Entry!C30</f>
        <v>0</v>
      </c>
      <c r="Q3" s="96"/>
      <c r="R3" s="116" t="str">
        <f>Entry!K30</f>
        <v/>
      </c>
      <c r="S3" s="198">
        <v>3</v>
      </c>
      <c r="T3" s="95"/>
      <c r="U3" s="96">
        <f>Entry!B32</f>
        <v>0</v>
      </c>
      <c r="V3" s="96"/>
      <c r="W3" s="96"/>
      <c r="X3" s="96">
        <f>Entry!C32</f>
        <v>0</v>
      </c>
      <c r="Y3" s="96"/>
      <c r="Z3" s="112" t="str">
        <f>Entry!K32</f>
        <v/>
      </c>
      <c r="AA3" s="200">
        <v>4</v>
      </c>
      <c r="AB3" s="95"/>
      <c r="AC3" s="96">
        <f>Entry!B34</f>
        <v>0</v>
      </c>
      <c r="AD3" s="96"/>
      <c r="AE3" s="96"/>
      <c r="AF3" s="96">
        <f>Entry!C34</f>
        <v>0</v>
      </c>
      <c r="AG3" s="96"/>
      <c r="AH3" s="116" t="str">
        <f>Entry!K34</f>
        <v/>
      </c>
      <c r="AI3" s="198">
        <v>5</v>
      </c>
      <c r="AJ3" s="95"/>
      <c r="AK3" s="96">
        <f>Entry!B36</f>
        <v>0</v>
      </c>
      <c r="AL3" s="96"/>
      <c r="AM3" s="96"/>
      <c r="AN3" s="96">
        <f>Entry!C36</f>
        <v>0</v>
      </c>
      <c r="AO3" s="96"/>
      <c r="AP3" s="120" t="str">
        <f>Entry!K36</f>
        <v/>
      </c>
    </row>
    <row r="4" spans="1:42" s="7" customFormat="1" ht="16.5" customHeight="1" thickBot="1">
      <c r="A4" s="185"/>
      <c r="B4" s="187"/>
      <c r="C4" s="203"/>
      <c r="D4" s="90"/>
      <c r="E4" s="91">
        <f>Entry!B29</f>
        <v>0</v>
      </c>
      <c r="F4" s="91"/>
      <c r="G4" s="91"/>
      <c r="H4" s="91">
        <f>Entry!C29</f>
        <v>0</v>
      </c>
      <c r="I4" s="91"/>
      <c r="J4" s="113" t="str">
        <f>Entry!K29</f>
        <v/>
      </c>
      <c r="K4" s="213"/>
      <c r="L4" s="92"/>
      <c r="M4" s="91">
        <f>Entry!B31</f>
        <v>0</v>
      </c>
      <c r="N4" s="91"/>
      <c r="O4" s="91"/>
      <c r="P4" s="91">
        <f>Entry!C31</f>
        <v>0</v>
      </c>
      <c r="Q4" s="91"/>
      <c r="R4" s="117" t="str">
        <f>Entry!K31</f>
        <v/>
      </c>
      <c r="S4" s="199"/>
      <c r="T4" s="90"/>
      <c r="U4" s="91">
        <f>Entry!B33</f>
        <v>0</v>
      </c>
      <c r="V4" s="91"/>
      <c r="W4" s="91"/>
      <c r="X4" s="91">
        <f>Entry!C33</f>
        <v>0</v>
      </c>
      <c r="Y4" s="91"/>
      <c r="Z4" s="113" t="str">
        <f>Entry!K33</f>
        <v/>
      </c>
      <c r="AA4" s="201"/>
      <c r="AB4" s="90"/>
      <c r="AC4" s="91">
        <f>Entry!B35</f>
        <v>0</v>
      </c>
      <c r="AD4" s="91"/>
      <c r="AE4" s="91"/>
      <c r="AF4" s="91">
        <f>Entry!C35</f>
        <v>0</v>
      </c>
      <c r="AG4" s="91"/>
      <c r="AH4" s="117" t="str">
        <f>Entry!K35</f>
        <v/>
      </c>
      <c r="AI4" s="199"/>
      <c r="AJ4" s="90"/>
      <c r="AK4" s="91">
        <f>Entry!B37</f>
        <v>0</v>
      </c>
      <c r="AL4" s="91"/>
      <c r="AM4" s="91"/>
      <c r="AN4" s="91">
        <f>Entry!C37</f>
        <v>0</v>
      </c>
      <c r="AO4" s="91"/>
      <c r="AP4" s="121" t="str">
        <f>Entry!K37</f>
        <v/>
      </c>
    </row>
    <row r="5" spans="1:42" s="7" customFormat="1" ht="15" customHeight="1">
      <c r="I5" s="100"/>
    </row>
    <row r="6" spans="1:42" s="7" customFormat="1" ht="15" customHeight="1">
      <c r="I6" s="100"/>
    </row>
    <row r="7" spans="1:42" s="7" customFormat="1" ht="15" customHeight="1">
      <c r="C7" s="100"/>
      <c r="K7" s="100"/>
      <c r="S7" s="100"/>
      <c r="AA7" s="100"/>
      <c r="AI7" s="100"/>
    </row>
    <row r="12" spans="1:42" ht="15" customHeight="1">
      <c r="A12" s="125"/>
    </row>
  </sheetData>
  <sheetProtection sheet="1" selectLockedCells="1"/>
  <mergeCells count="14">
    <mergeCell ref="AK1:AP1"/>
    <mergeCell ref="B3:B4"/>
    <mergeCell ref="C3:C4"/>
    <mergeCell ref="K3:K4"/>
    <mergeCell ref="S3:S4"/>
    <mergeCell ref="AA3:AA4"/>
    <mergeCell ref="B1:R1"/>
    <mergeCell ref="A1:A4"/>
    <mergeCell ref="AI3:AI4"/>
    <mergeCell ref="AA1:AB1"/>
    <mergeCell ref="AC1:AH1"/>
    <mergeCell ref="S1:T1"/>
    <mergeCell ref="U1:Z1"/>
    <mergeCell ref="AI1:AJ1"/>
  </mergeCells>
  <phoneticPr fontId="40"/>
  <pageMargins left="0.59055118110236227" right="0.2952755905511811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10"/>
  <sheetViews>
    <sheetView workbookViewId="0">
      <selection activeCell="A10" sqref="A10"/>
    </sheetView>
  </sheetViews>
  <sheetFormatPr defaultColWidth="8.88671875" defaultRowHeight="13.2"/>
  <cols>
    <col min="1" max="1" width="5.109375" bestFit="1" customWidth="1"/>
    <col min="2" max="2" width="3.44140625" bestFit="1" customWidth="1"/>
  </cols>
  <sheetData>
    <row r="1" spans="1:2">
      <c r="A1" t="s">
        <v>56</v>
      </c>
      <c r="B1">
        <v>1</v>
      </c>
    </row>
    <row r="2" spans="1:2">
      <c r="A2" t="s">
        <v>57</v>
      </c>
      <c r="B2">
        <v>2</v>
      </c>
    </row>
    <row r="3" spans="1:2">
      <c r="A3" t="s">
        <v>58</v>
      </c>
      <c r="B3">
        <v>3</v>
      </c>
    </row>
    <row r="4" spans="1:2">
      <c r="A4" t="s">
        <v>59</v>
      </c>
      <c r="B4">
        <v>4</v>
      </c>
    </row>
    <row r="5" spans="1:2">
      <c r="A5" t="s">
        <v>60</v>
      </c>
      <c r="B5">
        <v>5</v>
      </c>
    </row>
    <row r="6" spans="1:2">
      <c r="A6" t="s">
        <v>61</v>
      </c>
      <c r="B6">
        <v>6</v>
      </c>
    </row>
    <row r="7" spans="1:2">
      <c r="A7" t="s">
        <v>62</v>
      </c>
      <c r="B7">
        <v>7</v>
      </c>
    </row>
    <row r="8" spans="1:2">
      <c r="A8" t="s">
        <v>63</v>
      </c>
      <c r="B8">
        <v>8</v>
      </c>
    </row>
    <row r="9" spans="1:2">
      <c r="A9" t="s">
        <v>76</v>
      </c>
      <c r="B9">
        <v>9</v>
      </c>
    </row>
    <row r="10" spans="1:2">
      <c r="A10" t="s">
        <v>64</v>
      </c>
      <c r="B10">
        <v>10</v>
      </c>
    </row>
  </sheetData>
  <phoneticPr fontId="4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5"/>
  <sheetViews>
    <sheetView workbookViewId="0">
      <selection activeCell="A10" sqref="A10"/>
    </sheetView>
  </sheetViews>
  <sheetFormatPr defaultColWidth="8.88671875" defaultRowHeight="13.2"/>
  <cols>
    <col min="2" max="2" width="2.44140625" bestFit="1" customWidth="1"/>
  </cols>
  <sheetData>
    <row r="1" spans="1:5">
      <c r="A1" t="str">
        <f>IF(Entry!B16="","",Entry!$B$6)</f>
        <v/>
      </c>
      <c r="B1">
        <f>Entry!A16</f>
        <v>1</v>
      </c>
      <c r="C1" t="str">
        <f>IF(Entry!B16="","",Entry!B16)</f>
        <v/>
      </c>
      <c r="D1" t="str">
        <f>IF(Entry!C16="","",Entry!C16)</f>
        <v/>
      </c>
      <c r="E1" t="str">
        <f>IF(Entry!F16="","",Entry!F16)</f>
        <v/>
      </c>
    </row>
    <row r="2" spans="1:5">
      <c r="A2" t="str">
        <f>IF(Entry!B17="","",Entry!$B$6)</f>
        <v/>
      </c>
      <c r="B2">
        <f>Entry!A17</f>
        <v>2</v>
      </c>
      <c r="C2" t="str">
        <f>IF(Entry!B17="","",Entry!B17)</f>
        <v/>
      </c>
      <c r="D2" t="str">
        <f>IF(Entry!C17="","",Entry!C17)</f>
        <v/>
      </c>
      <c r="E2" t="str">
        <f>IF(Entry!F17="","",Entry!F17)</f>
        <v/>
      </c>
    </row>
    <row r="3" spans="1:5">
      <c r="A3" t="str">
        <f>IF(Entry!B18="","",Entry!$B$6)</f>
        <v/>
      </c>
      <c r="B3">
        <f>Entry!A18</f>
        <v>3</v>
      </c>
      <c r="C3" t="str">
        <f>IF(Entry!B18="","",Entry!B18)</f>
        <v/>
      </c>
      <c r="D3" t="str">
        <f>IF(Entry!C18="","",Entry!C18)</f>
        <v/>
      </c>
      <c r="E3" t="str">
        <f>IF(Entry!F18="","",Entry!F18)</f>
        <v/>
      </c>
    </row>
    <row r="4" spans="1:5">
      <c r="A4" t="str">
        <f>IF(Entry!B19="","",Entry!$B$6)</f>
        <v/>
      </c>
      <c r="B4">
        <f>Entry!A19</f>
        <v>4</v>
      </c>
      <c r="C4" t="str">
        <f>IF(Entry!B19="","",Entry!B19)</f>
        <v/>
      </c>
      <c r="D4" t="str">
        <f>IF(Entry!C19="","",Entry!C19)</f>
        <v/>
      </c>
      <c r="E4" t="str">
        <f>IF(Entry!F19="","",Entry!F19)</f>
        <v/>
      </c>
    </row>
    <row r="5" spans="1:5">
      <c r="A5" t="str">
        <f>IF(Entry!B20="","",Entry!$B$6)</f>
        <v/>
      </c>
      <c r="B5">
        <f>Entry!A20</f>
        <v>5</v>
      </c>
      <c r="C5" t="str">
        <f>IF(Entry!B20="","",Entry!B20)</f>
        <v/>
      </c>
      <c r="D5" t="str">
        <f>IF(Entry!C20="","",Entry!C20)</f>
        <v/>
      </c>
      <c r="E5" t="str">
        <f>IF(Entry!F20="","",Entry!F20)</f>
        <v/>
      </c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Entry</vt:lpstr>
      <vt:lpstr>Draw</vt:lpstr>
      <vt:lpstr>List</vt:lpstr>
      <vt:lpstr>List (3)</vt:lpstr>
      <vt:lpstr>支部</vt:lpstr>
      <vt:lpstr>team</vt:lpstr>
      <vt:lpstr>Entry!Print_Area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knagae</dc:creator>
  <cp:lastModifiedBy>旭川支部テニス専門部 高体連</cp:lastModifiedBy>
  <cp:lastPrinted>2021-05-13T09:35:10Z</cp:lastPrinted>
  <dcterms:created xsi:type="dcterms:W3CDTF">2013-07-12T08:35:10Z</dcterms:created>
  <dcterms:modified xsi:type="dcterms:W3CDTF">2025-05-09T13:10:38Z</dcterms:modified>
</cp:coreProperties>
</file>