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ennisen\_hokkaido\2022\"/>
    </mc:Choice>
  </mc:AlternateContent>
  <bookViews>
    <workbookView xWindow="0" yWindow="0" windowWidth="17925" windowHeight="11625"/>
  </bookViews>
  <sheets>
    <sheet name="Entry" sheetId="1" r:id="rId1"/>
    <sheet name="Draw" sheetId="4" r:id="rId2"/>
    <sheet name="List" sheetId="5" r:id="rId3"/>
    <sheet name="List (3)" sheetId="12" r:id="rId4"/>
    <sheet name="支部" sheetId="13" state="hidden" r:id="rId5"/>
    <sheet name="team" sheetId="9" state="hidden" r:id="rId6"/>
  </sheets>
  <definedNames>
    <definedName name="_xlnm.Print_Area" localSheetId="0">Entry!$A$1:$I$48</definedName>
  </definedNames>
  <calcPr calcId="162913"/>
</workbook>
</file>

<file path=xl/calcChain.xml><?xml version="1.0" encoding="utf-8"?>
<calcChain xmlns="http://schemas.openxmlformats.org/spreadsheetml/2006/main">
  <c r="AJ3" i="4" l="1"/>
  <c r="AK3" i="4"/>
  <c r="AJ4" i="4"/>
  <c r="AK4" i="4"/>
  <c r="AJ5" i="4"/>
  <c r="AK5" i="4"/>
  <c r="AJ6" i="4"/>
  <c r="AK6" i="4"/>
  <c r="X3" i="4"/>
  <c r="Y3" i="4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I3" i="4"/>
  <c r="J3" i="4"/>
  <c r="I4" i="4"/>
  <c r="J4" i="4"/>
  <c r="I5" i="4"/>
  <c r="J5" i="4"/>
  <c r="I6" i="4"/>
  <c r="J6" i="4"/>
  <c r="AO3" i="4" l="1"/>
  <c r="AO4" i="4"/>
  <c r="AO5" i="4"/>
  <c r="AO6" i="4"/>
  <c r="AO2" i="4"/>
  <c r="AN3" i="4"/>
  <c r="AN4" i="4"/>
  <c r="AN5" i="4"/>
  <c r="AN6" i="4"/>
  <c r="AN2" i="4"/>
  <c r="AM3" i="4"/>
  <c r="AM4" i="4"/>
  <c r="AM5" i="4"/>
  <c r="AM6" i="4"/>
  <c r="AM2" i="4"/>
  <c r="AJ2" i="4"/>
  <c r="AK2" i="4"/>
  <c r="AA3" i="4"/>
  <c r="AA4" i="4"/>
  <c r="AA5" i="4"/>
  <c r="AA6" i="4"/>
  <c r="AA7" i="4"/>
  <c r="AA8" i="4"/>
  <c r="AA9" i="4"/>
  <c r="AA10" i="4"/>
  <c r="AA11" i="4"/>
  <c r="AA2" i="4"/>
  <c r="X2" i="4"/>
  <c r="Y2" i="4"/>
  <c r="C7" i="4"/>
  <c r="C8" i="4"/>
  <c r="C9" i="4"/>
  <c r="C10" i="4"/>
  <c r="C11" i="4"/>
  <c r="L3" i="4"/>
  <c r="L4" i="4"/>
  <c r="L5" i="4"/>
  <c r="L6" i="4"/>
  <c r="L2" i="4"/>
  <c r="E3" i="4"/>
  <c r="E4" i="4"/>
  <c r="E5" i="4"/>
  <c r="E6" i="4"/>
  <c r="E2" i="4"/>
  <c r="I2" i="4"/>
  <c r="J2" i="4"/>
  <c r="A3" i="4" l="1"/>
  <c r="A4" i="4"/>
  <c r="A5" i="4"/>
  <c r="A6" i="4"/>
  <c r="A7" i="4"/>
  <c r="A8" i="4"/>
  <c r="A9" i="4"/>
  <c r="A10" i="4"/>
  <c r="A11" i="4"/>
  <c r="A2" i="4"/>
  <c r="U1" i="5" l="1"/>
  <c r="AN5" i="12" l="1"/>
  <c r="AK5" i="12"/>
  <c r="AF5" i="12"/>
  <c r="AC5" i="12"/>
  <c r="X5" i="12"/>
  <c r="U5" i="12"/>
  <c r="P5" i="12"/>
  <c r="M5" i="12"/>
  <c r="H5" i="12"/>
  <c r="E5" i="12"/>
  <c r="AN4" i="12"/>
  <c r="AK4" i="12"/>
  <c r="AF4" i="12"/>
  <c r="AC4" i="12"/>
  <c r="X4" i="12"/>
  <c r="U4" i="12"/>
  <c r="P4" i="12"/>
  <c r="M4" i="12"/>
  <c r="H4" i="12"/>
  <c r="E4" i="12"/>
  <c r="AN3" i="12"/>
  <c r="AK3" i="12"/>
  <c r="AF3" i="12"/>
  <c r="AC3" i="12"/>
  <c r="X3" i="12"/>
  <c r="U3" i="12"/>
  <c r="P3" i="12"/>
  <c r="M3" i="12"/>
  <c r="H3" i="12"/>
  <c r="E3" i="12"/>
  <c r="AK1" i="12"/>
  <c r="AC2" i="12"/>
  <c r="AK2" i="12"/>
  <c r="U2" i="12"/>
  <c r="B2" i="12"/>
  <c r="A2" i="12"/>
  <c r="J20" i="1"/>
  <c r="J19" i="1"/>
  <c r="AH3" i="5" s="1"/>
  <c r="J18" i="1"/>
  <c r="J17" i="1"/>
  <c r="R3" i="5" s="1"/>
  <c r="J16" i="1"/>
  <c r="J3" i="5" s="1"/>
  <c r="AP3" i="5"/>
  <c r="Z3" i="5"/>
  <c r="AH3" i="4" l="1"/>
  <c r="AI3" i="4"/>
  <c r="AL3" i="4"/>
  <c r="AH4" i="4"/>
  <c r="AI4" i="4"/>
  <c r="AL4" i="4"/>
  <c r="AH5" i="4"/>
  <c r="AI5" i="4"/>
  <c r="AL5" i="4"/>
  <c r="AH6" i="4"/>
  <c r="AI6" i="4"/>
  <c r="AL6" i="4"/>
  <c r="AD3" i="4"/>
  <c r="AE3" i="4" s="1"/>
  <c r="AF3" i="4"/>
  <c r="AD4" i="4"/>
  <c r="AE4" i="4" s="1"/>
  <c r="AF4" i="4"/>
  <c r="AD5" i="4"/>
  <c r="AE5" i="4" s="1"/>
  <c r="AF5" i="4"/>
  <c r="AD6" i="4"/>
  <c r="AE6" i="4" s="1"/>
  <c r="AF6" i="4"/>
  <c r="AF2" i="4"/>
  <c r="AI2" i="4"/>
  <c r="AH2" i="4"/>
  <c r="AD2" i="4"/>
  <c r="AE2" i="4" s="1"/>
  <c r="AQ3" i="4"/>
  <c r="AQ4" i="4"/>
  <c r="AQ5" i="4"/>
  <c r="AQ6" i="4"/>
  <c r="AQ2" i="4"/>
  <c r="O3" i="4"/>
  <c r="P3" i="4" s="1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2" i="4"/>
  <c r="P2" i="4" s="1"/>
  <c r="B3" i="4"/>
  <c r="C3" i="4" s="1"/>
  <c r="B4" i="4"/>
  <c r="C4" i="4" s="1"/>
  <c r="B5" i="4"/>
  <c r="C5" i="4" s="1"/>
  <c r="B6" i="4"/>
  <c r="C6" i="4" s="1"/>
  <c r="B2" i="4"/>
  <c r="C2" i="4" s="1"/>
  <c r="H16" i="1"/>
  <c r="A2" i="9" l="1"/>
  <c r="B2" i="9"/>
  <c r="C2" i="9"/>
  <c r="D2" i="9"/>
  <c r="E2" i="9"/>
  <c r="A3" i="9"/>
  <c r="B3" i="9"/>
  <c r="C3" i="9"/>
  <c r="D3" i="9"/>
  <c r="E3" i="9"/>
  <c r="A4" i="9"/>
  <c r="B4" i="9"/>
  <c r="C4" i="9"/>
  <c r="D4" i="9"/>
  <c r="E4" i="9"/>
  <c r="A5" i="9"/>
  <c r="B5" i="9"/>
  <c r="C5" i="9"/>
  <c r="D5" i="9"/>
  <c r="E5" i="9"/>
  <c r="D1" i="9"/>
  <c r="E1" i="9"/>
  <c r="C1" i="9"/>
  <c r="A1" i="9"/>
  <c r="B1" i="9"/>
  <c r="AK1" i="5"/>
  <c r="AK2" i="5"/>
  <c r="U2" i="5"/>
  <c r="AY2" i="4"/>
  <c r="AZ2" i="4"/>
  <c r="BB2" i="4"/>
  <c r="AU3" i="4"/>
  <c r="AV3" i="4"/>
  <c r="AY3" i="4"/>
  <c r="AZ3" i="4"/>
  <c r="BB3" i="4"/>
  <c r="AU4" i="4"/>
  <c r="AV4" i="4"/>
  <c r="AY4" i="4"/>
  <c r="AZ4" i="4"/>
  <c r="BB4" i="4"/>
  <c r="AU5" i="4"/>
  <c r="AV5" i="4"/>
  <c r="AY5" i="4"/>
  <c r="AZ5" i="4"/>
  <c r="BB5" i="4"/>
  <c r="AU6" i="4"/>
  <c r="AV6" i="4"/>
  <c r="AY6" i="4"/>
  <c r="AZ6" i="4"/>
  <c r="BB6" i="4"/>
  <c r="AV2" i="4"/>
  <c r="AU2" i="4"/>
  <c r="AN6" i="5"/>
  <c r="AK6" i="5"/>
  <c r="AN5" i="5"/>
  <c r="AK5" i="5"/>
  <c r="AN4" i="5"/>
  <c r="AK4" i="5"/>
  <c r="AF6" i="5"/>
  <c r="AC6" i="5"/>
  <c r="AF5" i="5"/>
  <c r="AC5" i="5"/>
  <c r="AF4" i="5"/>
  <c r="AC4" i="5"/>
  <c r="X6" i="5"/>
  <c r="U6" i="5"/>
  <c r="X5" i="5"/>
  <c r="U5" i="5"/>
  <c r="X4" i="5"/>
  <c r="U4" i="5"/>
  <c r="P6" i="5"/>
  <c r="M6" i="5"/>
  <c r="P5" i="5"/>
  <c r="M5" i="5"/>
  <c r="P4" i="5"/>
  <c r="M4" i="5"/>
  <c r="H6" i="5"/>
  <c r="E6" i="5"/>
  <c r="H5" i="5"/>
  <c r="E5" i="5"/>
  <c r="H4" i="5"/>
  <c r="E4" i="5"/>
  <c r="AC2" i="5"/>
  <c r="AN3" i="5"/>
  <c r="AK3" i="5"/>
  <c r="AC1" i="5"/>
  <c r="AF3" i="5"/>
  <c r="AC3" i="5"/>
  <c r="X3" i="5"/>
  <c r="U3" i="5"/>
  <c r="B1" i="5"/>
  <c r="P3" i="5"/>
  <c r="M3" i="5"/>
  <c r="H3" i="5"/>
  <c r="E3" i="5"/>
  <c r="A1" i="5"/>
  <c r="V4" i="4"/>
  <c r="W4" i="4"/>
  <c r="R4" i="4"/>
  <c r="V5" i="4"/>
  <c r="W5" i="4"/>
  <c r="R5" i="4"/>
  <c r="V6" i="4"/>
  <c r="W6" i="4"/>
  <c r="R6" i="4"/>
  <c r="V7" i="4"/>
  <c r="W7" i="4"/>
  <c r="R7" i="4"/>
  <c r="V8" i="4"/>
  <c r="W8" i="4"/>
  <c r="R8" i="4"/>
  <c r="V9" i="4"/>
  <c r="W9" i="4"/>
  <c r="R9" i="4"/>
  <c r="V10" i="4"/>
  <c r="W10" i="4"/>
  <c r="R10" i="4"/>
  <c r="V11" i="4"/>
  <c r="W11" i="4"/>
  <c r="R11" i="4"/>
  <c r="G3" i="4"/>
  <c r="H3" i="4"/>
  <c r="G4" i="4"/>
  <c r="H4" i="4"/>
  <c r="G5" i="4"/>
  <c r="H5" i="4"/>
  <c r="G6" i="4"/>
  <c r="H6" i="4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M16" i="1"/>
  <c r="L16" i="1"/>
  <c r="K16" i="1"/>
  <c r="N16" i="1"/>
  <c r="V2" i="4"/>
  <c r="W2" i="4"/>
  <c r="R2" i="4"/>
  <c r="V3" i="4"/>
  <c r="W3" i="4"/>
  <c r="R3" i="4"/>
  <c r="H2" i="4"/>
  <c r="G2" i="4"/>
  <c r="H20" i="1"/>
  <c r="H19" i="1"/>
  <c r="H18" i="1"/>
  <c r="H17" i="1"/>
  <c r="B44" i="1"/>
  <c r="B42" i="1"/>
  <c r="D32" i="1"/>
  <c r="E37" i="1"/>
  <c r="D39" i="1"/>
  <c r="D34" i="1"/>
  <c r="E33" i="1"/>
  <c r="E30" i="1"/>
  <c r="E24" i="1"/>
  <c r="E20" i="1"/>
  <c r="E18" i="1"/>
  <c r="E28" i="1"/>
  <c r="E16" i="1"/>
  <c r="D35" i="1"/>
  <c r="E36" i="1"/>
  <c r="E31" i="1"/>
  <c r="E23" i="1"/>
  <c r="E19" i="1"/>
  <c r="E22" i="1"/>
  <c r="E34" i="1"/>
  <c r="E35" i="1"/>
  <c r="D33" i="1"/>
  <c r="E32" i="1"/>
  <c r="E39" i="1"/>
  <c r="D30" i="1"/>
  <c r="D24" i="1"/>
  <c r="D20" i="1"/>
  <c r="D18" i="1"/>
  <c r="D28" i="1"/>
  <c r="D16" i="1"/>
  <c r="E26" i="1"/>
  <c r="D26" i="1"/>
  <c r="E29" i="1"/>
  <c r="E17" i="1"/>
  <c r="D25" i="1"/>
  <c r="E25" i="1"/>
  <c r="D37" i="1"/>
  <c r="D36" i="1"/>
  <c r="D31" i="1"/>
  <c r="D29" i="1"/>
  <c r="D23" i="1"/>
  <c r="D19" i="1"/>
  <c r="D17" i="1"/>
  <c r="D22" i="1"/>
  <c r="F28" i="1" l="1"/>
  <c r="J28" i="1" s="1"/>
  <c r="F23" i="1"/>
  <c r="J23" i="1" s="1"/>
  <c r="F22" i="1"/>
  <c r="F29" i="1"/>
  <c r="G36" i="1"/>
  <c r="H36" i="1" s="1"/>
  <c r="F26" i="1"/>
  <c r="F30" i="1"/>
  <c r="G39" i="1"/>
  <c r="H39" i="1" s="1"/>
  <c r="G22" i="1"/>
  <c r="H22" i="1" s="1"/>
  <c r="G30" i="1"/>
  <c r="H30" i="1" s="1"/>
  <c r="G33" i="1"/>
  <c r="H33" i="1" s="1"/>
  <c r="G34" i="1"/>
  <c r="H34" i="1" s="1"/>
  <c r="F33" i="1"/>
  <c r="F24" i="1"/>
  <c r="F36" i="1"/>
  <c r="G37" i="1"/>
  <c r="H37" i="1" s="1"/>
  <c r="F32" i="1"/>
  <c r="G25" i="1"/>
  <c r="H25" i="1" s="1"/>
  <c r="F37" i="1"/>
  <c r="F35" i="1"/>
  <c r="F31" i="1"/>
  <c r="G31" i="1"/>
  <c r="H31" i="1" s="1"/>
  <c r="G35" i="1"/>
  <c r="H35" i="1" s="1"/>
  <c r="G29" i="1"/>
  <c r="H29" i="1" s="1"/>
  <c r="G28" i="1"/>
  <c r="H28" i="1" s="1"/>
  <c r="F39" i="1"/>
  <c r="J39" i="1" s="1"/>
  <c r="F34" i="1"/>
  <c r="F25" i="1"/>
  <c r="G23" i="1"/>
  <c r="H23" i="1" s="1"/>
  <c r="G26" i="1"/>
  <c r="H26" i="1" s="1"/>
  <c r="G24" i="1"/>
  <c r="H24" i="1" s="1"/>
  <c r="G32" i="1"/>
  <c r="H32" i="1" s="1"/>
  <c r="J25" i="1" l="1"/>
  <c r="J35" i="1"/>
  <c r="J29" i="1"/>
  <c r="J34" i="1"/>
  <c r="J37" i="1"/>
  <c r="J36" i="1"/>
  <c r="J30" i="1"/>
  <c r="J22" i="1"/>
  <c r="J24" i="1"/>
  <c r="J26" i="1"/>
  <c r="R3" i="12"/>
  <c r="R4" i="5"/>
  <c r="J31" i="1"/>
  <c r="J32" i="1"/>
  <c r="J33" i="1"/>
  <c r="J4" i="12"/>
  <c r="J5" i="5"/>
  <c r="K6" i="4"/>
  <c r="M6" i="4" s="1"/>
  <c r="K3" i="4"/>
  <c r="M3" i="4" s="1"/>
  <c r="BA3" i="4"/>
  <c r="BA5" i="4"/>
  <c r="K5" i="4"/>
  <c r="M5" i="4" s="1"/>
  <c r="Z6" i="4"/>
  <c r="Z11" i="4"/>
  <c r="AW6" i="4"/>
  <c r="BA4" i="4"/>
  <c r="Z4" i="4"/>
  <c r="AW3" i="4"/>
  <c r="Z7" i="4"/>
  <c r="Z3" i="4"/>
  <c r="Z10" i="4"/>
  <c r="Z5" i="4"/>
  <c r="AW2" i="4"/>
  <c r="K2" i="4"/>
  <c r="M2" i="4" s="1"/>
  <c r="K4" i="4"/>
  <c r="M4" i="4" s="1"/>
  <c r="Z8" i="4"/>
  <c r="AW5" i="4"/>
  <c r="BA2" i="4"/>
  <c r="BA6" i="4"/>
  <c r="Z2" i="4"/>
  <c r="Z9" i="4"/>
  <c r="AW4" i="4"/>
  <c r="AB2" i="4" l="1"/>
  <c r="AB4" i="4"/>
  <c r="AB10" i="4"/>
  <c r="AB8" i="4"/>
  <c r="AB6" i="4"/>
  <c r="Z5" i="12"/>
  <c r="Z6" i="5"/>
  <c r="R5" i="12"/>
  <c r="R6" i="5"/>
  <c r="AP3" i="12"/>
  <c r="AP4" i="5"/>
  <c r="J3" i="12"/>
  <c r="J4" i="5"/>
  <c r="AP4" i="12"/>
  <c r="AP5" i="5"/>
  <c r="AH5" i="5"/>
  <c r="AH4" i="12"/>
  <c r="AH5" i="12"/>
  <c r="AH6" i="5"/>
  <c r="Z5" i="5"/>
  <c r="Z4" i="12"/>
  <c r="Z3" i="12"/>
  <c r="Z4" i="5"/>
  <c r="R4" i="12"/>
  <c r="R5" i="5"/>
  <c r="AP5" i="12"/>
  <c r="AP6" i="5"/>
  <c r="J6" i="5"/>
  <c r="J5" i="12"/>
  <c r="AH3" i="12"/>
  <c r="AH4" i="5"/>
</calcChain>
</file>

<file path=xl/comments1.xml><?xml version="1.0" encoding="utf-8"?>
<comments xmlns="http://schemas.openxmlformats.org/spreadsheetml/2006/main">
  <authors>
    <author>knagae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所属学校:</t>
        </r>
        <r>
          <rPr>
            <sz val="9"/>
            <color indexed="81"/>
            <rFont val="ＭＳ Ｐゴシック"/>
            <family val="3"/>
            <charset val="128"/>
          </rPr>
          <t xml:space="preserve">
正しい学校名を入力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2000/9/15</t>
        </r>
        <r>
          <rPr>
            <sz val="9"/>
            <color indexed="81"/>
            <rFont val="ＭＳ Ｐゴシック"/>
            <family val="3"/>
            <charset val="128"/>
          </rPr>
          <t xml:space="preserve">
のように西暦で
「/」(スラッシュ)で年月日を区切って入力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<sst xmlns="http://schemas.openxmlformats.org/spreadsheetml/2006/main" count="156" uniqueCount="81">
  <si>
    <t>所属学校</t>
    <rPh sb="0" eb="2">
      <t>ショゾク</t>
    </rPh>
    <rPh sb="2" eb="4">
      <t>ガッコウ</t>
    </rPh>
    <phoneticPr fontId="1"/>
  </si>
  <si>
    <t>校名略称</t>
    <rPh sb="0" eb="2">
      <t>コウメイ</t>
    </rPh>
    <rPh sb="2" eb="4">
      <t>リャクショウ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</si>
  <si>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</si>
  <si>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</si>
  <si>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</si>
  <si>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</si>
  <si>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</si>
  <si>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</si>
  <si>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</si>
  <si>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</si>
  <si>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</si>
  <si>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</si>
  <si>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</si>
  <si>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</si>
  <si>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</si>
  <si>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</si>
  <si>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</si>
  <si>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</si>
  <si>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</si>
  <si>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t>S</t>
    <phoneticPr fontId="6"/>
  </si>
  <si>
    <t>D</t>
    <phoneticPr fontId="6"/>
  </si>
  <si>
    <t>A</t>
    <phoneticPr fontId="6"/>
  </si>
  <si>
    <t>B</t>
    <phoneticPr fontId="6"/>
  </si>
  <si>
    <t>主 将</t>
    <rPh sb="0" eb="1">
      <t>シュ</t>
    </rPh>
    <rPh sb="2" eb="3">
      <t>ショウ</t>
    </rPh>
    <phoneticPr fontId="6"/>
  </si>
  <si>
    <t>支部</t>
    <rPh sb="0" eb="2">
      <t>しぶ</t>
    </rPh>
    <phoneticPr fontId="2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</si>
  <si>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</si>
  <si>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</si>
  <si>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</si>
  <si>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</si>
  <si>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</si>
  <si>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</si>
  <si>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</si>
  <si>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</si>
  <si>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</si>
  <si>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審判・ボールパーソン要員</t>
    <rPh sb="0" eb="2">
      <t>シンパン</t>
    </rPh>
    <rPh sb="10" eb="12">
      <t>ヨウイン</t>
    </rPh>
    <phoneticPr fontId="1"/>
  </si>
  <si>
    <t>補助</t>
    <rPh sb="0" eb="2">
      <t>ホジョ</t>
    </rPh>
    <phoneticPr fontId="1"/>
  </si>
  <si>
    <t>性別</t>
    <rPh sb="0" eb="2">
      <t>せいべつ</t>
    </rPh>
    <phoneticPr fontId="2" type="Hiragana"/>
  </si>
  <si>
    <t>引率責任者</t>
    <rPh sb="0" eb="2">
      <t>いんそつ</t>
    </rPh>
    <rPh sb="2" eb="4">
      <t>せきにん</t>
    </rPh>
    <rPh sb="4" eb="5">
      <t>しゃ</t>
    </rPh>
    <phoneticPr fontId="2" type="Hiragana"/>
  </si>
  <si>
    <t>監　督</t>
    <rPh sb="0" eb="1">
      <t>ラン</t>
    </rPh>
    <rPh sb="2" eb="3">
      <t>ヨシ</t>
    </rPh>
    <phoneticPr fontId="1"/>
  </si>
  <si>
    <t>支　部</t>
    <rPh sb="0" eb="1">
      <t>ササ</t>
    </rPh>
    <rPh sb="2" eb="3">
      <t>ブ</t>
    </rPh>
    <phoneticPr fontId="1"/>
  </si>
  <si>
    <t>主　将</t>
    <rPh sb="0" eb="1">
      <t>シュ</t>
    </rPh>
    <rPh sb="2" eb="3">
      <t>ショウ</t>
    </rPh>
    <phoneticPr fontId="1"/>
  </si>
  <si>
    <t>〔個人戦シングルスに１名エントリーの場合のみ記入〕</t>
    <rPh sb="1" eb="3">
      <t>こじん</t>
    </rPh>
    <rPh sb="3" eb="4">
      <t>せん</t>
    </rPh>
    <rPh sb="11" eb="12">
      <t>めい</t>
    </rPh>
    <rPh sb="18" eb="20">
      <t>ばあい</t>
    </rPh>
    <rPh sb="22" eb="24">
      <t>きにゅう</t>
    </rPh>
    <phoneticPr fontId="2" type="Hiragana"/>
  </si>
  <si>
    <r>
      <t>団体戦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</si>
  <si>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r>
      <t>個人戦シングルス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</si>
  <si>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r>
      <t>個人戦ダブルス</t>
    </r>
    <r>
      <rPr>
        <b/>
        <sz val="10"/>
        <color indexed="8"/>
        <rFont val="メイリオ"/>
        <family val="3"/>
        <charset val="128"/>
      </rPr>
      <t>（実力順で登録）</t>
    </r>
    <rPh sb="0" eb="3">
      <t>コジンセン</t>
    </rPh>
    <phoneticPr fontId="1"/>
  </si>
  <si>
    <t>監 督</t>
    <rPh sb="0" eb="1">
      <t>カン</t>
    </rPh>
    <rPh sb="2" eb="3">
      <t>ヨシ</t>
    </rPh>
    <phoneticPr fontId="6"/>
  </si>
  <si>
    <t>引率
責任者</t>
    <rPh sb="0" eb="2">
      <t>インソツ</t>
    </rPh>
    <rPh sb="3" eb="5">
      <t>セキニン</t>
    </rPh>
    <rPh sb="5" eb="6">
      <t>シャ</t>
    </rPh>
    <phoneticPr fontId="1"/>
  </si>
  <si>
    <r>
      <t>支部順位</t>
    </r>
    <r>
      <rPr>
        <sz val="6"/>
        <color indexed="8"/>
        <rFont val="メイリオ"/>
        <family val="3"/>
        <charset val="128"/>
      </rPr>
      <t xml:space="preserve">
（団体のみ）</t>
    </r>
    <rPh sb="0" eb="2">
      <t>しぶ</t>
    </rPh>
    <rPh sb="2" eb="4">
      <t>じゅんい</t>
    </rPh>
    <rPh sb="6" eb="8">
      <t>だんたい</t>
    </rPh>
    <phoneticPr fontId="2" type="Hiragana"/>
  </si>
  <si>
    <t>団体</t>
    <rPh sb="0" eb="2">
      <t>ダンタイ</t>
    </rPh>
    <phoneticPr fontId="1"/>
  </si>
  <si>
    <t>S</t>
    <phoneticPr fontId="1"/>
  </si>
  <si>
    <t>D</t>
    <phoneticPr fontId="1"/>
  </si>
  <si>
    <t>外C</t>
    <rPh sb="0" eb="1">
      <t>ソト</t>
    </rPh>
    <phoneticPr fontId="1"/>
  </si>
  <si>
    <t>マネ</t>
    <phoneticPr fontId="6"/>
  </si>
  <si>
    <t>①</t>
    <phoneticPr fontId="2" type="Hiragana"/>
  </si>
  <si>
    <t>②</t>
    <phoneticPr fontId="2" type="Hiragana"/>
  </si>
  <si>
    <t>③</t>
    <phoneticPr fontId="2" type="Hiragana"/>
  </si>
  <si>
    <t>※ 監督は、団体戦時ベンチ入りする方を入力してください
※ 「監督」以下の欄は、各１名の入力に限ります
　　（超えた場合はプログラムに掲載できません）</t>
    <rPh sb="2" eb="4">
      <t>かんとく</t>
    </rPh>
    <rPh sb="6" eb="9">
      <t>だんたいせん</t>
    </rPh>
    <rPh sb="9" eb="10">
      <t>じ</t>
    </rPh>
    <rPh sb="13" eb="14">
      <t>い</t>
    </rPh>
    <rPh sb="17" eb="18">
      <t>かた</t>
    </rPh>
    <rPh sb="19" eb="21">
      <t>にゅうりょく</t>
    </rPh>
    <rPh sb="31" eb="33">
      <t>かんとく</t>
    </rPh>
    <rPh sb="55" eb="56">
      <t>こ</t>
    </rPh>
    <rPh sb="58" eb="60">
      <t>ばあい</t>
    </rPh>
    <rPh sb="67" eb="69">
      <t>けいさい</t>
    </rPh>
    <phoneticPr fontId="2" type="Hiragana"/>
  </si>
  <si>
    <t>オホーツク</t>
    <phoneticPr fontId="1"/>
  </si>
  <si>
    <t>札幌</t>
    <rPh sb="0" eb="2">
      <t>サッポロ</t>
    </rPh>
    <phoneticPr fontId="41"/>
  </si>
  <si>
    <t>函館</t>
    <rPh sb="0" eb="2">
      <t>ハコダテ</t>
    </rPh>
    <phoneticPr fontId="41"/>
  </si>
  <si>
    <t>室蘭</t>
    <rPh sb="0" eb="2">
      <t>ムロラン</t>
    </rPh>
    <phoneticPr fontId="41"/>
  </si>
  <si>
    <t>小樽</t>
    <rPh sb="0" eb="2">
      <t>オタル</t>
    </rPh>
    <phoneticPr fontId="41"/>
  </si>
  <si>
    <t>空知</t>
    <rPh sb="0" eb="2">
      <t>ソラチ</t>
    </rPh>
    <phoneticPr fontId="41"/>
  </si>
  <si>
    <t>旭川</t>
    <rPh sb="0" eb="2">
      <t>アサヒカワ</t>
    </rPh>
    <phoneticPr fontId="41"/>
  </si>
  <si>
    <t>名寄</t>
    <rPh sb="0" eb="2">
      <t>ナヨロ</t>
    </rPh>
    <phoneticPr fontId="41"/>
  </si>
  <si>
    <t>十勝</t>
    <rPh sb="0" eb="2">
      <t>トカチ</t>
    </rPh>
    <phoneticPr fontId="41"/>
  </si>
  <si>
    <t>釧根</t>
    <rPh sb="0" eb="1">
      <t>セン</t>
    </rPh>
    <rPh sb="1" eb="2">
      <t>コン</t>
    </rPh>
    <phoneticPr fontId="41"/>
  </si>
  <si>
    <t>支部№</t>
    <rPh sb="0" eb="2">
      <t>シブ</t>
    </rPh>
    <phoneticPr fontId="1"/>
  </si>
  <si>
    <t>支部</t>
    <rPh sb="0" eb="2">
      <t>シブ</t>
    </rPh>
    <phoneticPr fontId="1"/>
  </si>
  <si>
    <t>校名</t>
    <rPh sb="0" eb="2">
      <t>コウメイ</t>
    </rPh>
    <phoneticPr fontId="1"/>
  </si>
  <si>
    <t>№</t>
    <phoneticPr fontId="1"/>
  </si>
  <si>
    <t>氏</t>
    <rPh sb="0" eb="1">
      <t>シ</t>
    </rPh>
    <phoneticPr fontId="1"/>
  </si>
  <si>
    <t>し</t>
    <phoneticPr fontId="1"/>
  </si>
  <si>
    <t>めい</t>
    <phoneticPr fontId="1"/>
  </si>
  <si>
    <t>校名Full</t>
    <rPh sb="0" eb="2">
      <t>コウメイ</t>
    </rPh>
    <phoneticPr fontId="1"/>
  </si>
  <si>
    <t>登録順</t>
    <rPh sb="0" eb="2">
      <t>トウロク</t>
    </rPh>
    <rPh sb="2" eb="3">
      <t>ジュン</t>
    </rPh>
    <phoneticPr fontId="1"/>
  </si>
  <si>
    <t>○学年</t>
    <rPh sb="1" eb="3">
      <t>ガクネン</t>
    </rPh>
    <phoneticPr fontId="1"/>
  </si>
  <si>
    <t>支部順位</t>
    <rPh sb="0" eb="2">
      <t>シブ</t>
    </rPh>
    <rPh sb="2" eb="4">
      <t>ジュンイ</t>
    </rPh>
    <phoneticPr fontId="1"/>
  </si>
  <si>
    <t>ｵﾎｰﾂｸ</t>
    <phoneticPr fontId="41"/>
  </si>
  <si>
    <t>第62回　北海道高等学校テニス選手権大会</t>
    <rPh sb="0" eb="1">
      <t>ダイ</t>
    </rPh>
    <rPh sb="3" eb="4">
      <t>カイ</t>
    </rPh>
    <rPh sb="5" eb="8">
      <t>ホッカイドウ</t>
    </rPh>
    <rPh sb="8" eb="10">
      <t>コウトウ</t>
    </rPh>
    <rPh sb="10" eb="12">
      <t>ガッコウ</t>
    </rPh>
    <rPh sb="15" eb="18">
      <t>センシュケン</t>
    </rPh>
    <rPh sb="18" eb="20">
      <t>タイカイ</t>
    </rPh>
    <phoneticPr fontId="1"/>
  </si>
  <si>
    <t>兼　第112回　全国高等学校テニス選手権大会北海道地区予選会</t>
    <rPh sb="0" eb="1">
      <t>けん</t>
    </rPh>
    <rPh sb="2" eb="3">
      <t>だい</t>
    </rPh>
    <rPh sb="6" eb="7">
      <t>かい</t>
    </rPh>
    <rPh sb="8" eb="10">
      <t>ぜんこく</t>
    </rPh>
    <rPh sb="10" eb="12">
      <t>こうとう</t>
    </rPh>
    <rPh sb="12" eb="14">
      <t>がっこう</t>
    </rPh>
    <rPh sb="17" eb="20">
      <t>せんしゅけん</t>
    </rPh>
    <rPh sb="20" eb="22">
      <t>たいかい</t>
    </rPh>
    <rPh sb="22" eb="25">
      <t>ほっかいどう</t>
    </rPh>
    <rPh sb="25" eb="27">
      <t>ちく</t>
    </rPh>
    <rPh sb="27" eb="29">
      <t>よせん</t>
    </rPh>
    <rPh sb="29" eb="30">
      <t>かい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</si>
</sst>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0_);[Red]\(0\)"/>
    <numFmt numFmtId="178" formatCode="yyyy/mm/dd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b/>
      <sz val="11"/>
      <color indexed="81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1"/>
      <color rgb="FF001F5C"/>
      <name val="HG丸ｺﾞｼｯｸM-PRO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 tint="-0.34998626667073579"/>
      <name val="UD デジタル 教科書体 N-B"/>
      <family val="1"/>
      <charset val="128"/>
    </font>
    <font>
      <i/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メイリオ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/>
      <top style="hair">
        <color theme="1" tint="4.9989318521683403E-2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hair">
        <color theme="1" tint="4.9989318521683403E-2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ashed">
        <color theme="5" tint="0.39994506668294322"/>
      </bottom>
      <diagonal/>
    </border>
    <border>
      <left/>
      <right/>
      <top/>
      <bottom style="dashed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5">
    <xf numFmtId="0" fontId="0" fillId="0" borderId="0" xfId="0">
      <alignment vertical="center"/>
    </xf>
    <xf numFmtId="0" fontId="12" fillId="0" borderId="0" xfId="0" applyFont="1" applyFill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1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Fill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177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/>
      <protection locked="0"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177" fontId="13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77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78" fontId="13" fillId="0" borderId="0" xfId="0" applyNumberFormat="1" applyFont="1" applyFill="1" applyBorder="1" applyAlignment="1" applyProtection="1">
      <alignment horizontal="center" vertical="center"/>
      <protection hidden="1"/>
    </xf>
    <xf numFmtId="17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vertical="top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left"/>
      <protection hidden="1"/>
    </xf>
    <xf numFmtId="0" fontId="27" fillId="0" borderId="4" xfId="0" applyFont="1" applyFill="1" applyBorder="1" applyAlignment="1" applyProtection="1">
      <alignment horizontal="center" vertical="center"/>
      <protection hidden="1"/>
    </xf>
    <xf numFmtId="0" fontId="27" fillId="0" borderId="5" xfId="0" applyFont="1" applyFill="1" applyBorder="1" applyAlignment="1" applyProtection="1">
      <alignment horizontal="center" vertical="center"/>
      <protection hidden="1"/>
    </xf>
    <xf numFmtId="0" fontId="28" fillId="0" borderId="6" xfId="0" applyFont="1" applyFill="1" applyBorder="1" applyAlignment="1" applyProtection="1">
      <alignment vertical="center"/>
      <protection hidden="1"/>
    </xf>
    <xf numFmtId="0" fontId="25" fillId="0" borderId="60" xfId="0" applyFont="1" applyFill="1" applyBorder="1" applyAlignment="1" applyProtection="1">
      <alignment horizontal="center" vertical="center"/>
      <protection hidden="1"/>
    </xf>
    <xf numFmtId="0" fontId="25" fillId="0" borderId="61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vertical="center"/>
      <protection hidden="1"/>
    </xf>
    <xf numFmtId="0" fontId="25" fillId="0" borderId="66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vertical="center"/>
      <protection hidden="1"/>
    </xf>
    <xf numFmtId="0" fontId="30" fillId="0" borderId="25" xfId="0" applyFont="1" applyFill="1" applyBorder="1" applyAlignment="1" applyProtection="1">
      <alignment vertical="center"/>
      <protection hidden="1"/>
    </xf>
    <xf numFmtId="0" fontId="20" fillId="0" borderId="8" xfId="0" applyFont="1" applyFill="1" applyBorder="1" applyProtection="1">
      <alignment vertical="center"/>
      <protection hidden="1"/>
    </xf>
    <xf numFmtId="0" fontId="27" fillId="0" borderId="0" xfId="0" applyFont="1" applyFill="1" applyAlignment="1" applyProtection="1">
      <protection hidden="1"/>
    </xf>
    <xf numFmtId="0" fontId="21" fillId="0" borderId="46" xfId="0" applyFont="1" applyFill="1" applyBorder="1" applyAlignment="1" applyProtection="1">
      <alignment horizontal="center" vertical="center"/>
      <protection locked="0" hidden="1"/>
    </xf>
    <xf numFmtId="0" fontId="21" fillId="0" borderId="47" xfId="0" applyFont="1" applyFill="1" applyBorder="1" applyAlignment="1" applyProtection="1">
      <alignment horizontal="center" vertical="center"/>
      <protection locked="0" hidden="1"/>
    </xf>
    <xf numFmtId="0" fontId="33" fillId="0" borderId="46" xfId="0" applyFont="1" applyFill="1" applyBorder="1" applyProtection="1">
      <alignment vertical="center"/>
      <protection locked="0" hidden="1"/>
    </xf>
    <xf numFmtId="0" fontId="33" fillId="0" borderId="47" xfId="0" applyFont="1" applyFill="1" applyBorder="1" applyProtection="1">
      <alignment vertical="center"/>
      <protection locked="0" hidden="1"/>
    </xf>
    <xf numFmtId="0" fontId="21" fillId="0" borderId="50" xfId="0" applyFont="1" applyFill="1" applyBorder="1" applyAlignment="1" applyProtection="1">
      <alignment horizontal="center" vertical="center"/>
      <protection locked="0" hidden="1"/>
    </xf>
    <xf numFmtId="0" fontId="21" fillId="0" borderId="51" xfId="0" applyFont="1" applyFill="1" applyBorder="1" applyAlignment="1" applyProtection="1">
      <alignment horizontal="center" vertical="center"/>
      <protection locked="0" hidden="1"/>
    </xf>
    <xf numFmtId="0" fontId="33" fillId="0" borderId="52" xfId="0" applyFont="1" applyFill="1" applyBorder="1" applyProtection="1">
      <alignment vertical="center"/>
      <protection locked="0" hidden="1"/>
    </xf>
    <xf numFmtId="0" fontId="33" fillId="0" borderId="53" xfId="0" applyFont="1" applyFill="1" applyBorder="1" applyProtection="1">
      <alignment vertical="center"/>
      <protection locked="0" hidden="1"/>
    </xf>
    <xf numFmtId="0" fontId="21" fillId="0" borderId="56" xfId="0" applyFont="1" applyFill="1" applyBorder="1" applyAlignment="1" applyProtection="1">
      <alignment horizontal="center" vertical="center"/>
      <protection locked="0" hidden="1"/>
    </xf>
    <xf numFmtId="0" fontId="21" fillId="0" borderId="57" xfId="0" applyFont="1" applyFill="1" applyBorder="1" applyAlignment="1" applyProtection="1">
      <alignment horizontal="center" vertical="center"/>
      <protection locked="0" hidden="1"/>
    </xf>
    <xf numFmtId="0" fontId="33" fillId="0" borderId="56" xfId="0" applyFont="1" applyFill="1" applyBorder="1" applyProtection="1">
      <alignment vertical="center"/>
      <protection locked="0" hidden="1"/>
    </xf>
    <xf numFmtId="0" fontId="33" fillId="0" borderId="57" xfId="0" applyFont="1" applyFill="1" applyBorder="1" applyProtection="1">
      <alignment vertical="center"/>
      <protection locked="0" hidden="1"/>
    </xf>
    <xf numFmtId="0" fontId="21" fillId="0" borderId="22" xfId="0" applyFont="1" applyFill="1" applyBorder="1" applyAlignment="1" applyProtection="1">
      <alignment horizontal="center" vertical="center"/>
      <protection locked="0" hidden="1"/>
    </xf>
    <xf numFmtId="0" fontId="21" fillId="0" borderId="23" xfId="0" applyFont="1" applyFill="1" applyBorder="1" applyAlignment="1" applyProtection="1">
      <alignment horizontal="center" vertical="center"/>
      <protection locked="0" hidden="1"/>
    </xf>
    <xf numFmtId="0" fontId="33" fillId="0" borderId="22" xfId="0" applyFont="1" applyFill="1" applyBorder="1" applyProtection="1">
      <alignment vertical="center"/>
      <protection locked="0" hidden="1"/>
    </xf>
    <xf numFmtId="0" fontId="33" fillId="0" borderId="23" xfId="0" applyFont="1" applyFill="1" applyBorder="1" applyProtection="1">
      <alignment vertical="center"/>
      <protection locked="0" hidden="1"/>
    </xf>
    <xf numFmtId="0" fontId="21" fillId="0" borderId="62" xfId="0" applyFont="1" applyFill="1" applyBorder="1" applyAlignment="1" applyProtection="1">
      <alignment horizontal="center" vertical="center"/>
      <protection locked="0" hidden="1"/>
    </xf>
    <xf numFmtId="0" fontId="21" fillId="0" borderId="63" xfId="0" applyFont="1" applyFill="1" applyBorder="1" applyAlignment="1" applyProtection="1">
      <alignment horizontal="center" vertical="center"/>
      <protection locked="0" hidden="1"/>
    </xf>
    <xf numFmtId="0" fontId="33" fillId="0" borderId="62" xfId="0" applyFont="1" applyFill="1" applyBorder="1" applyProtection="1">
      <alignment vertical="center"/>
      <protection locked="0" hidden="1"/>
    </xf>
    <xf numFmtId="0" fontId="33" fillId="0" borderId="63" xfId="0" applyFont="1" applyFill="1" applyBorder="1" applyProtection="1">
      <alignment vertical="center"/>
      <protection locked="0" hidden="1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/>
      <protection hidden="1"/>
    </xf>
    <xf numFmtId="0" fontId="35" fillId="0" borderId="48" xfId="0" applyFont="1" applyFill="1" applyBorder="1" applyAlignment="1" applyProtection="1">
      <alignment horizontal="center" vertical="center"/>
      <protection locked="0" hidden="1"/>
    </xf>
    <xf numFmtId="178" fontId="35" fillId="0" borderId="48" xfId="0" applyNumberFormat="1" applyFont="1" applyFill="1" applyBorder="1" applyAlignment="1" applyProtection="1">
      <alignment horizontal="center" vertical="center"/>
      <protection locked="0" hidden="1"/>
    </xf>
    <xf numFmtId="177" fontId="35" fillId="0" borderId="49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64" xfId="0" applyFont="1" applyFill="1" applyBorder="1" applyAlignment="1" applyProtection="1">
      <alignment horizontal="center" vertical="center"/>
      <protection locked="0" hidden="1"/>
    </xf>
    <xf numFmtId="178" fontId="35" fillId="0" borderId="64" xfId="0" applyNumberFormat="1" applyFont="1" applyFill="1" applyBorder="1" applyAlignment="1" applyProtection="1">
      <alignment horizontal="center" vertical="center"/>
      <protection locked="0" hidden="1"/>
    </xf>
    <xf numFmtId="177" fontId="35" fillId="0" borderId="65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58" xfId="0" applyFont="1" applyFill="1" applyBorder="1" applyAlignment="1" applyProtection="1">
      <alignment horizontal="center" vertical="center"/>
      <protection locked="0" hidden="1"/>
    </xf>
    <xf numFmtId="178" fontId="35" fillId="0" borderId="58" xfId="0" applyNumberFormat="1" applyFont="1" applyFill="1" applyBorder="1" applyAlignment="1" applyProtection="1">
      <alignment horizontal="center" vertical="center"/>
      <protection locked="0" hidden="1"/>
    </xf>
    <xf numFmtId="177" fontId="35" fillId="0" borderId="59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54" xfId="0" applyFont="1" applyFill="1" applyBorder="1" applyAlignment="1" applyProtection="1">
      <alignment horizontal="center" vertical="center"/>
      <protection locked="0" hidden="1"/>
    </xf>
    <xf numFmtId="178" fontId="35" fillId="0" borderId="54" xfId="0" applyNumberFormat="1" applyFont="1" applyFill="1" applyBorder="1" applyAlignment="1" applyProtection="1">
      <alignment horizontal="center" vertical="center"/>
      <protection locked="0" hidden="1"/>
    </xf>
    <xf numFmtId="177" fontId="35" fillId="0" borderId="55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24" xfId="0" applyFont="1" applyFill="1" applyBorder="1" applyAlignment="1" applyProtection="1">
      <alignment horizontal="center" vertical="center"/>
      <protection locked="0" hidden="1"/>
    </xf>
    <xf numFmtId="178" fontId="35" fillId="0" borderId="24" xfId="0" applyNumberFormat="1" applyFont="1" applyFill="1" applyBorder="1" applyAlignment="1" applyProtection="1">
      <alignment horizontal="center" vertical="center"/>
      <protection locked="0" hidden="1"/>
    </xf>
    <xf numFmtId="177" fontId="35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alignment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36" fillId="3" borderId="0" xfId="0" applyFont="1" applyFill="1" applyProtection="1">
      <alignment vertical="center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36" fillId="3" borderId="0" xfId="0" applyFont="1" applyFill="1" applyAlignment="1" applyProtection="1">
      <alignment vertical="center"/>
      <protection hidden="1"/>
    </xf>
    <xf numFmtId="0" fontId="5" fillId="0" borderId="0" xfId="1" applyAlignment="1" applyProtection="1">
      <alignment vertical="center"/>
      <protection hidden="1"/>
    </xf>
    <xf numFmtId="0" fontId="5" fillId="2" borderId="0" xfId="1" applyFill="1" applyAlignment="1" applyProtection="1">
      <alignment vertical="center"/>
      <protection hidden="1"/>
    </xf>
    <xf numFmtId="14" fontId="36" fillId="3" borderId="0" xfId="0" applyNumberFormat="1" applyFont="1" applyFill="1" applyProtection="1">
      <alignment vertical="center"/>
      <protection hidden="1"/>
    </xf>
    <xf numFmtId="0" fontId="40" fillId="0" borderId="67" xfId="0" applyFont="1" applyBorder="1" applyAlignment="1" applyProtection="1">
      <alignment horizontal="center" vertical="center"/>
      <protection hidden="1"/>
    </xf>
    <xf numFmtId="0" fontId="37" fillId="0" borderId="67" xfId="0" applyFont="1" applyBorder="1" applyAlignment="1" applyProtection="1">
      <alignment horizontal="distributed" vertical="center"/>
      <protection hidden="1"/>
    </xf>
    <xf numFmtId="0" fontId="43" fillId="0" borderId="67" xfId="0" applyFont="1" applyBorder="1" applyAlignment="1" applyProtection="1">
      <alignment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37" fillId="0" borderId="39" xfId="0" applyFont="1" applyBorder="1" applyAlignment="1" applyProtection="1">
      <alignment horizontal="distributed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37" fillId="0" borderId="75" xfId="0" applyFont="1" applyBorder="1" applyAlignment="1" applyProtection="1">
      <alignment horizontal="distributed" vertical="center"/>
      <protection hidden="1"/>
    </xf>
    <xf numFmtId="0" fontId="43" fillId="0" borderId="75" xfId="0" applyFont="1" applyBorder="1" applyAlignment="1" applyProtection="1">
      <alignment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37" fillId="0" borderId="78" xfId="0" applyFont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right"/>
      <protection hidden="1"/>
    </xf>
    <xf numFmtId="0" fontId="43" fillId="0" borderId="69" xfId="0" applyFont="1" applyBorder="1" applyAlignment="1" applyProtection="1">
      <alignment horizontal="right" vertical="center"/>
      <protection hidden="1"/>
    </xf>
    <xf numFmtId="0" fontId="43" fillId="0" borderId="77" xfId="0" applyFont="1" applyBorder="1" applyAlignment="1" applyProtection="1">
      <alignment horizontal="right" vertical="center"/>
      <protection hidden="1"/>
    </xf>
    <xf numFmtId="0" fontId="43" fillId="0" borderId="73" xfId="0" applyFont="1" applyBorder="1" applyAlignment="1" applyProtection="1">
      <alignment horizontal="right" vertical="center"/>
      <protection hidden="1"/>
    </xf>
    <xf numFmtId="0" fontId="43" fillId="0" borderId="80" xfId="0" applyFont="1" applyBorder="1" applyAlignment="1" applyProtection="1">
      <alignment horizontal="right" vertical="center"/>
      <protection hidden="1"/>
    </xf>
    <xf numFmtId="0" fontId="43" fillId="0" borderId="72" xfId="0" applyFont="1" applyBorder="1" applyAlignment="1" applyProtection="1">
      <alignment horizontal="right" vertical="center"/>
      <protection hidden="1"/>
    </xf>
    <xf numFmtId="0" fontId="43" fillId="0" borderId="7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0" fontId="2" fillId="0" borderId="71" xfId="0" applyFont="1" applyBorder="1" applyAlignment="1" applyProtection="1">
      <alignment vertical="center" textRotation="255"/>
      <protection hidden="1"/>
    </xf>
    <xf numFmtId="0" fontId="38" fillId="0" borderId="39" xfId="0" applyFont="1" applyBorder="1" applyAlignment="1" applyProtection="1">
      <alignment horizontal="center" vertical="center"/>
      <protection hidden="1"/>
    </xf>
    <xf numFmtId="0" fontId="38" fillId="0" borderId="78" xfId="0" applyFont="1" applyBorder="1" applyAlignment="1" applyProtection="1">
      <alignment horizontal="center" vertical="center"/>
      <protection hidden="1"/>
    </xf>
    <xf numFmtId="0" fontId="38" fillId="0" borderId="75" xfId="0" applyFont="1" applyBorder="1" applyAlignment="1" applyProtection="1">
      <alignment horizontal="center" vertical="center"/>
      <protection hidden="1"/>
    </xf>
    <xf numFmtId="0" fontId="38" fillId="0" borderId="67" xfId="0" applyFont="1" applyBorder="1" applyAlignment="1" applyProtection="1">
      <alignment horizontal="center" vertical="center"/>
      <protection hidden="1"/>
    </xf>
    <xf numFmtId="0" fontId="38" fillId="0" borderId="86" xfId="0" applyFont="1" applyBorder="1" applyAlignment="1" applyProtection="1">
      <alignment horizontal="center" vertical="center"/>
      <protection hidden="1"/>
    </xf>
    <xf numFmtId="0" fontId="38" fillId="0" borderId="87" xfId="0" applyFont="1" applyBorder="1" applyAlignment="1" applyProtection="1">
      <alignment horizontal="center" vertical="center"/>
      <protection hidden="1"/>
    </xf>
    <xf numFmtId="0" fontId="38" fillId="0" borderId="88" xfId="0" applyFont="1" applyBorder="1" applyAlignment="1" applyProtection="1">
      <alignment horizontal="center" vertical="center"/>
      <protection hidden="1"/>
    </xf>
    <xf numFmtId="0" fontId="38" fillId="0" borderId="89" xfId="0" applyFont="1" applyBorder="1" applyAlignment="1" applyProtection="1">
      <alignment horizontal="center" vertical="center"/>
      <protection hidden="1"/>
    </xf>
    <xf numFmtId="0" fontId="38" fillId="0" borderId="40" xfId="0" applyFont="1" applyBorder="1" applyAlignment="1" applyProtection="1">
      <alignment horizontal="center" vertical="center"/>
      <protection hidden="1"/>
    </xf>
    <xf numFmtId="0" fontId="38" fillId="0" borderId="90" xfId="0" applyFont="1" applyBorder="1" applyAlignment="1" applyProtection="1">
      <alignment horizontal="center" vertical="center"/>
      <protection hidden="1"/>
    </xf>
    <xf numFmtId="0" fontId="38" fillId="0" borderId="91" xfId="0" applyFont="1" applyBorder="1" applyAlignment="1" applyProtection="1">
      <alignment horizontal="center" vertical="center"/>
      <protection hidden="1"/>
    </xf>
    <xf numFmtId="0" fontId="38" fillId="0" borderId="92" xfId="0" applyFont="1" applyBorder="1" applyAlignment="1" applyProtection="1">
      <alignment horizontal="center" vertical="center"/>
      <protection hidden="1"/>
    </xf>
    <xf numFmtId="0" fontId="39" fillId="0" borderId="12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vertical="center"/>
      <protection hidden="1"/>
    </xf>
    <xf numFmtId="0" fontId="38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vertical="top" textRotation="255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6" fillId="0" borderId="12" xfId="0" applyNumberFormat="1" applyFont="1" applyBorder="1" applyAlignment="1" applyProtection="1">
      <alignment horizontal="center" vertical="center"/>
      <protection hidden="1"/>
    </xf>
    <xf numFmtId="0" fontId="46" fillId="0" borderId="41" xfId="0" applyNumberFormat="1" applyFont="1" applyBorder="1" applyAlignment="1" applyProtection="1">
      <alignment horizontal="center" vertical="center"/>
      <protection hidden="1"/>
    </xf>
    <xf numFmtId="0" fontId="5" fillId="0" borderId="106" xfId="1" applyBorder="1" applyAlignment="1" applyProtection="1">
      <alignment vertical="center"/>
      <protection hidden="1"/>
    </xf>
    <xf numFmtId="0" fontId="5" fillId="4" borderId="0" xfId="1" applyFill="1" applyAlignment="1" applyProtection="1">
      <alignment horizontal="center" vertical="center" wrapText="1"/>
      <protection hidden="1"/>
    </xf>
    <xf numFmtId="0" fontId="5" fillId="0" borderId="107" xfId="1" applyBorder="1" applyAlignment="1" applyProtection="1">
      <alignment vertical="center"/>
      <protection hidden="1"/>
    </xf>
    <xf numFmtId="0" fontId="47" fillId="5" borderId="0" xfId="1" applyFont="1" applyFill="1" applyAlignment="1" applyProtection="1">
      <alignment horizontal="center" vertical="center" wrapText="1"/>
      <protection hidden="1"/>
    </xf>
    <xf numFmtId="0" fontId="47" fillId="6" borderId="0" xfId="1" applyFont="1" applyFill="1" applyAlignment="1" applyProtection="1">
      <alignment horizontal="center" vertical="center" wrapText="1"/>
      <protection hidden="1"/>
    </xf>
    <xf numFmtId="0" fontId="5" fillId="7" borderId="0" xfId="1" applyFill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right" vertical="center"/>
      <protection locked="0" hidden="1"/>
    </xf>
    <xf numFmtId="0" fontId="32" fillId="0" borderId="8" xfId="0" applyFont="1" applyFill="1" applyBorder="1" applyAlignment="1" applyProtection="1">
      <alignment horizontal="center" vertical="center"/>
      <protection locked="0"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5" fillId="0" borderId="35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center" vertical="center"/>
      <protection hidden="1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alignment vertical="center"/>
      <protection locked="0"/>
    </xf>
    <xf numFmtId="0" fontId="22" fillId="0" borderId="1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2" fillId="0" borderId="35" xfId="0" applyFont="1" applyFill="1" applyBorder="1" applyAlignment="1" applyProtection="1">
      <alignment horizontal="center" vertical="top"/>
      <protection locked="0" hidden="1"/>
    </xf>
    <xf numFmtId="0" fontId="22" fillId="0" borderId="39" xfId="0" applyFont="1" applyFill="1" applyBorder="1" applyAlignment="1" applyProtection="1">
      <alignment horizontal="center" vertical="top"/>
      <protection locked="0" hidden="1"/>
    </xf>
    <xf numFmtId="0" fontId="22" fillId="0" borderId="40" xfId="0" applyFont="1" applyFill="1" applyBorder="1" applyAlignment="1" applyProtection="1">
      <alignment horizontal="center" vertical="top"/>
      <protection locked="0" hidden="1"/>
    </xf>
    <xf numFmtId="0" fontId="22" fillId="0" borderId="14" xfId="0" applyFont="1" applyFill="1" applyBorder="1" applyAlignment="1" applyProtection="1">
      <alignment horizontal="center" vertical="top"/>
      <protection locked="0" hidden="1"/>
    </xf>
    <xf numFmtId="0" fontId="22" fillId="0" borderId="0" xfId="0" applyFont="1" applyFill="1" applyBorder="1" applyAlignment="1" applyProtection="1">
      <alignment horizontal="center" vertical="top"/>
      <protection locked="0" hidden="1"/>
    </xf>
    <xf numFmtId="0" fontId="22" fillId="0" borderId="20" xfId="0" applyFont="1" applyFill="1" applyBorder="1" applyAlignment="1" applyProtection="1">
      <alignment horizontal="center" vertical="top"/>
      <protection locked="0" hidden="1"/>
    </xf>
    <xf numFmtId="0" fontId="22" fillId="0" borderId="36" xfId="0" applyFont="1" applyFill="1" applyBorder="1" applyAlignment="1" applyProtection="1">
      <alignment horizontal="center" vertical="top"/>
      <protection locked="0" hidden="1"/>
    </xf>
    <xf numFmtId="0" fontId="22" fillId="0" borderId="1" xfId="0" applyFont="1" applyFill="1" applyBorder="1" applyAlignment="1" applyProtection="1">
      <alignment horizontal="center" vertical="top"/>
      <protection locked="0" hidden="1"/>
    </xf>
    <xf numFmtId="0" fontId="22" fillId="0" borderId="38" xfId="0" applyFont="1" applyFill="1" applyBorder="1" applyAlignment="1" applyProtection="1">
      <alignment horizontal="center" vertical="top"/>
      <protection locked="0"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176" fontId="25" fillId="0" borderId="0" xfId="0" applyNumberFormat="1" applyFont="1" applyFill="1" applyAlignment="1" applyProtection="1">
      <alignment horizontal="left" vertical="center"/>
      <protection hidden="1"/>
    </xf>
    <xf numFmtId="0" fontId="42" fillId="0" borderId="14" xfId="0" applyFont="1" applyFill="1" applyBorder="1" applyAlignment="1" applyProtection="1">
      <alignment horizontal="left" vertical="top" wrapText="1" indent="2"/>
      <protection locked="0" hidden="1"/>
    </xf>
    <xf numFmtId="0" fontId="42" fillId="0" borderId="0" xfId="0" applyFont="1" applyFill="1" applyBorder="1" applyAlignment="1" applyProtection="1">
      <alignment horizontal="left" vertical="top" indent="2"/>
      <protection locked="0" hidden="1"/>
    </xf>
    <xf numFmtId="0" fontId="42" fillId="0" borderId="14" xfId="0" applyFont="1" applyFill="1" applyBorder="1" applyAlignment="1" applyProtection="1">
      <alignment horizontal="left" vertical="top" indent="2"/>
      <protection locked="0"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4" xfId="0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locked="0" hidden="1"/>
    </xf>
    <xf numFmtId="0" fontId="22" fillId="0" borderId="33" xfId="0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 applyProtection="1">
      <alignment horizontal="center"/>
      <protection hidden="1"/>
    </xf>
    <xf numFmtId="0" fontId="22" fillId="0" borderId="17" xfId="0" applyFont="1" applyFill="1" applyBorder="1" applyAlignment="1" applyProtection="1">
      <alignment horizontal="center" vertical="center"/>
      <protection locked="0" hidden="1"/>
    </xf>
    <xf numFmtId="0" fontId="22" fillId="0" borderId="34" xfId="0" applyFont="1" applyFill="1" applyBorder="1" applyAlignment="1" applyProtection="1">
      <alignment horizontal="center" vertical="center"/>
      <protection locked="0"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36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43" fillId="0" borderId="81" xfId="0" applyFont="1" applyBorder="1" applyAlignment="1" applyProtection="1">
      <alignment horizontal="right" vertical="center"/>
      <protection hidden="1"/>
    </xf>
    <xf numFmtId="0" fontId="43" fillId="0" borderId="82" xfId="0" applyFont="1" applyBorder="1" applyAlignment="1" applyProtection="1">
      <alignment horizontal="right" vertical="center"/>
      <protection hidden="1"/>
    </xf>
    <xf numFmtId="0" fontId="38" fillId="0" borderId="13" xfId="0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39" fillId="0" borderId="19" xfId="0" applyFont="1" applyBorder="1" applyAlignment="1" applyProtection="1">
      <alignment horizontal="center" vertical="center"/>
      <protection hidden="1"/>
    </xf>
    <xf numFmtId="0" fontId="39" fillId="0" borderId="13" xfId="0" applyFont="1" applyBorder="1" applyAlignment="1" applyProtection="1">
      <alignment horizontal="center" vertical="center"/>
      <protection hidden="1"/>
    </xf>
    <xf numFmtId="0" fontId="39" fillId="0" borderId="15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top" textRotation="255"/>
      <protection hidden="1"/>
    </xf>
    <xf numFmtId="0" fontId="45" fillId="0" borderId="85" xfId="0" applyFont="1" applyBorder="1" applyAlignment="1" applyProtection="1">
      <alignment horizontal="center" vertical="center"/>
      <protection hidden="1"/>
    </xf>
    <xf numFmtId="0" fontId="45" fillId="0" borderId="43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 textRotation="255"/>
      <protection hidden="1"/>
    </xf>
    <xf numFmtId="0" fontId="16" fillId="0" borderId="45" xfId="0" applyFont="1" applyBorder="1" applyAlignment="1" applyProtection="1">
      <alignment horizontal="center" vertical="center" textRotation="255"/>
      <protection hidden="1"/>
    </xf>
    <xf numFmtId="0" fontId="16" fillId="0" borderId="29" xfId="0" applyFont="1" applyBorder="1" applyAlignment="1" applyProtection="1">
      <alignment horizontal="center" vertical="center" textRotation="255"/>
      <protection hidden="1"/>
    </xf>
    <xf numFmtId="0" fontId="16" fillId="0" borderId="31" xfId="0" applyFont="1" applyBorder="1" applyAlignment="1" applyProtection="1">
      <alignment horizontal="center" vertical="center" textRotation="255"/>
      <protection hidden="1"/>
    </xf>
    <xf numFmtId="0" fontId="1" fillId="0" borderId="44" xfId="0" applyFont="1" applyBorder="1" applyAlignment="1" applyProtection="1">
      <alignment horizontal="center" vertical="center" textRotation="255" wrapText="1"/>
      <protection hidden="1"/>
    </xf>
    <xf numFmtId="0" fontId="6" fillId="0" borderId="45" xfId="0" applyFont="1" applyBorder="1" applyAlignment="1" applyProtection="1">
      <alignment horizontal="center" vertical="center" textRotation="255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43" fillId="0" borderId="76" xfId="0" applyFont="1" applyBorder="1" applyAlignment="1" applyProtection="1">
      <alignment horizontal="right" vertical="center"/>
      <protection hidden="1"/>
    </xf>
    <xf numFmtId="0" fontId="43" fillId="0" borderId="68" xfId="0" applyFont="1" applyBorder="1" applyAlignment="1" applyProtection="1">
      <alignment horizontal="right" vertical="center"/>
      <protection hidden="1"/>
    </xf>
    <xf numFmtId="0" fontId="43" fillId="0" borderId="83" xfId="0" applyFont="1" applyBorder="1" applyAlignment="1" applyProtection="1">
      <alignment horizontal="right" vertical="center"/>
      <protection hidden="1"/>
    </xf>
    <xf numFmtId="0" fontId="43" fillId="0" borderId="84" xfId="0" applyFont="1" applyBorder="1" applyAlignment="1" applyProtection="1">
      <alignment horizontal="right" vertical="center"/>
      <protection hidden="1"/>
    </xf>
    <xf numFmtId="0" fontId="43" fillId="0" borderId="74" xfId="0" applyFont="1" applyBorder="1" applyAlignment="1" applyProtection="1">
      <alignment horizontal="right" vertical="center"/>
      <protection hidden="1"/>
    </xf>
    <xf numFmtId="0" fontId="43" fillId="0" borderId="70" xfId="0" applyFont="1" applyBorder="1" applyAlignment="1" applyProtection="1">
      <alignment horizontal="right" vertical="center"/>
      <protection hidden="1"/>
    </xf>
    <xf numFmtId="0" fontId="44" fillId="0" borderId="44" xfId="0" applyFont="1" applyBorder="1" applyAlignment="1" applyProtection="1">
      <alignment horizontal="center" vertical="center" wrapText="1"/>
      <protection hidden="1"/>
    </xf>
    <xf numFmtId="0" fontId="44" fillId="0" borderId="45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 textRotation="255"/>
      <protection hidden="1"/>
    </xf>
    <xf numFmtId="0" fontId="16" fillId="0" borderId="94" xfId="0" applyFont="1" applyBorder="1" applyAlignment="1" applyProtection="1">
      <alignment horizontal="center" vertical="center" textRotation="255"/>
      <protection hidden="1"/>
    </xf>
    <xf numFmtId="0" fontId="39" fillId="0" borderId="95" xfId="0" applyFont="1" applyBorder="1" applyAlignment="1" applyProtection="1">
      <alignment horizontal="center" vertical="center"/>
      <protection hidden="1"/>
    </xf>
    <xf numFmtId="0" fontId="39" fillId="0" borderId="96" xfId="0" applyFont="1" applyBorder="1" applyAlignment="1" applyProtection="1">
      <alignment horizontal="center" vertical="center"/>
      <protection hidden="1"/>
    </xf>
    <xf numFmtId="0" fontId="39" fillId="0" borderId="97" xfId="0" applyFont="1" applyBorder="1" applyAlignment="1" applyProtection="1">
      <alignment horizontal="center" vertical="center"/>
      <protection hidden="1"/>
    </xf>
    <xf numFmtId="0" fontId="44" fillId="0" borderId="98" xfId="0" applyFont="1" applyBorder="1" applyAlignment="1" applyProtection="1">
      <alignment horizontal="center" vertical="center" wrapText="1"/>
      <protection hidden="1"/>
    </xf>
    <xf numFmtId="0" fontId="44" fillId="0" borderId="99" xfId="0" applyFont="1" applyBorder="1" applyAlignment="1" applyProtection="1">
      <alignment horizontal="center" vertical="center"/>
      <protection hidden="1"/>
    </xf>
    <xf numFmtId="0" fontId="38" fillId="0" borderId="100" xfId="0" applyFont="1" applyBorder="1" applyAlignment="1" applyProtection="1">
      <alignment horizontal="center" vertical="center"/>
      <protection hidden="1"/>
    </xf>
    <xf numFmtId="0" fontId="38" fillId="0" borderId="101" xfId="0" applyFont="1" applyBorder="1" applyAlignment="1" applyProtection="1">
      <alignment horizontal="center" vertical="center"/>
      <protection hidden="1"/>
    </xf>
    <xf numFmtId="0" fontId="38" fillId="0" borderId="102" xfId="0" applyFont="1" applyBorder="1" applyAlignment="1" applyProtection="1">
      <alignment horizontal="center" vertical="center"/>
      <protection hidden="1"/>
    </xf>
    <xf numFmtId="0" fontId="39" fillId="0" borderId="12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10" fillId="0" borderId="103" xfId="0" applyFont="1" applyFill="1" applyBorder="1" applyAlignment="1" applyProtection="1">
      <alignment horizontal="center" vertical="center"/>
      <protection hidden="1"/>
    </xf>
    <xf numFmtId="0" fontId="10" fillId="0" borderId="104" xfId="0" applyFont="1" applyFill="1" applyBorder="1" applyAlignment="1" applyProtection="1">
      <alignment horizontal="center" vertical="center"/>
      <protection hidden="1"/>
    </xf>
    <xf numFmtId="0" fontId="10" fillId="0" borderId="105" xfId="0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66FFFF"/>
      <color rgb="FFCCFF66"/>
      <color rgb="FF001F5C"/>
      <color rgb="FF003300"/>
      <color rgb="FF003366"/>
      <color rgb="FF000066"/>
      <color rgb="FF0066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gif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943632</xdr:colOff>
      <xdr:row>0</xdr:row>
      <xdr:rowOff>95249</xdr:rowOff>
    </xdr:from>
    <xdr:to>
      <xdr:col>8</xdr:col>
      <xdr:colOff>48281</xdr:colOff>
      <xdr:row>3</xdr:row>
      <xdr:rowOff>208007</xdr:rowOff>
    </xdr:to>
    <xdr:grpSp>
      <xdr:nvGrpSpPr>
        <xdr:cNvPr id="7" name="グループ化 6"/>
        <xdr:cNvGrpSpPr/>
      </xdr:nvGrpSpPr>
      <xdr:grpSpPr>
        <a:xfrm>
          <a:off x="5382282" y="95249"/>
          <a:ext cx="952499" cy="750933"/>
          <a:chOff x="5390842" y="114299"/>
          <a:chExt cx="950528" cy="749948"/>
        </a:xfrm>
      </xdr:grpSpPr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5900"/>
                    </a14:imgEffect>
                    <a14:imgEffect>
                      <a14:brightnessContrast contrast="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5415" y="145175"/>
            <a:ext cx="569654" cy="5947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" name="グループ化 5"/>
          <xdr:cNvGrpSpPr/>
        </xdr:nvGrpSpPr>
        <xdr:grpSpPr>
          <a:xfrm>
            <a:off x="5390842" y="114299"/>
            <a:ext cx="950528" cy="749948"/>
            <a:chOff x="5377704" y="127437"/>
            <a:chExt cx="950528" cy="749948"/>
          </a:xfrm>
        </xdr:grpSpPr>
        <xdr:pic>
          <xdr:nvPicPr>
            <xdr:cNvPr id="5" name="図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saturation sat="400000"/>
                      </a14:imgEffect>
                      <a14:imgEffect>
                        <a14:brightnessContrast contrast="2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7704" y="127437"/>
              <a:ext cx="950528" cy="74994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" name="図 1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542565" y="294906"/>
              <a:ext cx="432000" cy="377362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48"/>
  <sheetViews>
    <sheetView showGridLines="0" showZeros="0" tabSelected="1" zoomScaleNormal="100" workbookViewId="0">
      <selection activeCell="B4" sqref="B4"/>
    </sheetView>
  </sheetViews>
  <sheetFormatPr defaultRowHeight="13.5"/>
  <cols>
    <col min="1" max="1" width="9.125" style="88" customWidth="1"/>
    <col min="2" max="3" width="9.625" style="88" customWidth="1"/>
    <col min="4" max="5" width="12.125" style="88" customWidth="1"/>
    <col min="6" max="6" width="5.625" style="88" customWidth="1"/>
    <col min="7" max="7" width="17.625" style="89" customWidth="1"/>
    <col min="8" max="8" width="6.625" style="88" customWidth="1"/>
    <col min="9" max="9" width="4.375" style="88" customWidth="1"/>
    <col min="10" max="17" width="3.625" style="92" customWidth="1"/>
    <col min="18" max="20" width="9" style="92"/>
    <col min="21" max="16384" width="9" style="88"/>
  </cols>
  <sheetData>
    <row r="1" spans="1:20" ht="24" customHeight="1">
      <c r="A1" s="175" t="s">
        <v>79</v>
      </c>
      <c r="B1" s="175"/>
      <c r="C1" s="175"/>
      <c r="D1" s="175"/>
      <c r="E1" s="175"/>
      <c r="F1" s="175"/>
      <c r="G1" s="175"/>
      <c r="H1" s="1"/>
      <c r="I1" s="1"/>
      <c r="J1" s="92" t="s">
        <v>25</v>
      </c>
      <c r="K1" s="92">
        <v>1</v>
      </c>
    </row>
    <row r="2" spans="1:20" ht="18.75" customHeight="1">
      <c r="A2" s="176" t="s">
        <v>80</v>
      </c>
      <c r="B2" s="176"/>
      <c r="C2" s="176"/>
      <c r="D2" s="176"/>
      <c r="E2" s="176"/>
      <c r="F2" s="176"/>
      <c r="G2" s="176"/>
      <c r="H2" s="1"/>
      <c r="I2" s="1"/>
      <c r="J2" s="92" t="s">
        <v>26</v>
      </c>
      <c r="K2" s="92">
        <v>2</v>
      </c>
    </row>
    <row r="3" spans="1:20" ht="7.5" customHeight="1" thickBot="1">
      <c r="A3" s="3"/>
      <c r="B3" s="3"/>
      <c r="C3" s="3"/>
      <c r="D3" s="4"/>
      <c r="E3" s="4"/>
      <c r="F3" s="1"/>
      <c r="G3" s="2"/>
      <c r="H3" s="1"/>
      <c r="I3" s="1"/>
      <c r="J3" s="92" t="s">
        <v>27</v>
      </c>
      <c r="K3" s="92">
        <v>3</v>
      </c>
    </row>
    <row r="4" spans="1:20" ht="24" customHeight="1" thickBot="1">
      <c r="A4" s="28" t="s">
        <v>39</v>
      </c>
      <c r="B4" s="64"/>
      <c r="C4" s="67" t="s">
        <v>24</v>
      </c>
      <c r="D4" s="66" t="s">
        <v>47</v>
      </c>
      <c r="E4" s="16"/>
      <c r="F4" s="3"/>
      <c r="G4" s="32" t="s">
        <v>36</v>
      </c>
      <c r="H4" s="1"/>
      <c r="I4" s="1"/>
      <c r="J4" s="92" t="s">
        <v>28</v>
      </c>
      <c r="K4" s="92">
        <v>4</v>
      </c>
    </row>
    <row r="5" spans="1:20" ht="24" customHeight="1" thickBot="1">
      <c r="A5" s="29" t="s">
        <v>0</v>
      </c>
      <c r="B5" s="153"/>
      <c r="C5" s="154"/>
      <c r="D5" s="155"/>
      <c r="E5" s="155"/>
      <c r="F5" s="156"/>
      <c r="G5" s="65"/>
      <c r="H5" s="1"/>
      <c r="I5" s="1"/>
      <c r="J5" s="92" t="s">
        <v>29</v>
      </c>
      <c r="K5" s="92">
        <v>5</v>
      </c>
    </row>
    <row r="6" spans="1:20" ht="18.75" customHeight="1">
      <c r="A6" s="29" t="s">
        <v>1</v>
      </c>
      <c r="B6" s="179"/>
      <c r="C6" s="180"/>
      <c r="D6" s="5"/>
      <c r="E6" s="1"/>
      <c r="F6" s="1"/>
      <c r="G6" s="2"/>
      <c r="H6" s="1"/>
      <c r="I6" s="1"/>
      <c r="J6" s="92" t="s">
        <v>30</v>
      </c>
      <c r="K6" s="92">
        <v>6</v>
      </c>
    </row>
    <row r="7" spans="1:20" ht="18.75" customHeight="1">
      <c r="A7" s="30" t="s">
        <v>38</v>
      </c>
      <c r="B7" s="179"/>
      <c r="C7" s="180"/>
      <c r="D7" s="172" t="s">
        <v>56</v>
      </c>
      <c r="E7" s="173"/>
      <c r="F7" s="173"/>
      <c r="G7" s="173"/>
      <c r="H7" s="173"/>
      <c r="I7" s="1"/>
      <c r="J7" s="92" t="s">
        <v>31</v>
      </c>
      <c r="K7" s="92">
        <v>7</v>
      </c>
      <c r="L7" s="92">
        <v>1</v>
      </c>
      <c r="M7" s="92" t="s">
        <v>53</v>
      </c>
    </row>
    <row r="8" spans="1:20" ht="18.75" customHeight="1">
      <c r="A8" s="29" t="s">
        <v>37</v>
      </c>
      <c r="B8" s="179"/>
      <c r="C8" s="180"/>
      <c r="D8" s="174"/>
      <c r="E8" s="173"/>
      <c r="F8" s="173"/>
      <c r="G8" s="173"/>
      <c r="H8" s="173"/>
      <c r="I8" s="1"/>
      <c r="J8" s="92" t="s">
        <v>57</v>
      </c>
      <c r="K8" s="92">
        <v>8</v>
      </c>
      <c r="L8" s="92">
        <v>2</v>
      </c>
      <c r="M8" s="92" t="s">
        <v>54</v>
      </c>
    </row>
    <row r="9" spans="1:20" ht="18.75" customHeight="1">
      <c r="A9" s="29" t="s">
        <v>40</v>
      </c>
      <c r="B9" s="179"/>
      <c r="C9" s="180"/>
      <c r="D9" s="5"/>
      <c r="E9" s="181" t="s">
        <v>18</v>
      </c>
      <c r="F9" s="181"/>
      <c r="G9" s="181"/>
      <c r="H9" s="1"/>
      <c r="I9" s="1"/>
      <c r="J9" s="92" t="s">
        <v>32</v>
      </c>
      <c r="L9" s="92">
        <v>3</v>
      </c>
      <c r="M9" s="92" t="s">
        <v>55</v>
      </c>
    </row>
    <row r="10" spans="1:20" ht="18.75" customHeight="1" thickBot="1">
      <c r="A10" s="29" t="s">
        <v>2</v>
      </c>
      <c r="B10" s="179"/>
      <c r="C10" s="180"/>
      <c r="D10" s="5"/>
      <c r="E10" s="182"/>
      <c r="F10" s="182"/>
      <c r="G10" s="182"/>
      <c r="H10" s="1"/>
      <c r="I10" s="1"/>
      <c r="J10" s="92" t="s">
        <v>33</v>
      </c>
    </row>
    <row r="11" spans="1:20" ht="18.75" customHeight="1" thickBot="1">
      <c r="A11" s="31" t="s">
        <v>3</v>
      </c>
      <c r="B11" s="183"/>
      <c r="C11" s="184"/>
      <c r="D11" s="5"/>
      <c r="E11" s="1"/>
      <c r="F11" s="1"/>
      <c r="G11" s="2"/>
      <c r="H11" s="1"/>
      <c r="I11" s="1"/>
    </row>
    <row r="12" spans="1:20" ht="6.75" customHeight="1" thickBot="1">
      <c r="A12" s="6"/>
      <c r="B12" s="3"/>
      <c r="C12" s="3"/>
      <c r="D12" s="3"/>
      <c r="E12" s="3"/>
      <c r="F12" s="3"/>
      <c r="G12" s="6"/>
      <c r="H12" s="3"/>
      <c r="I12" s="4"/>
    </row>
    <row r="13" spans="1:20" ht="16.5">
      <c r="A13" s="157" t="s">
        <v>4</v>
      </c>
      <c r="B13" s="149" t="s">
        <v>5</v>
      </c>
      <c r="C13" s="149"/>
      <c r="D13" s="149" t="s">
        <v>8</v>
      </c>
      <c r="E13" s="149"/>
      <c r="F13" s="159" t="s">
        <v>11</v>
      </c>
      <c r="G13" s="159" t="s">
        <v>13</v>
      </c>
      <c r="H13" s="177" t="s">
        <v>12</v>
      </c>
      <c r="I13" s="145"/>
    </row>
    <row r="14" spans="1:20" ht="15">
      <c r="A14" s="158"/>
      <c r="B14" s="33" t="s">
        <v>6</v>
      </c>
      <c r="C14" s="34" t="s">
        <v>7</v>
      </c>
      <c r="D14" s="33" t="s">
        <v>9</v>
      </c>
      <c r="E14" s="34" t="s">
        <v>10</v>
      </c>
      <c r="F14" s="160"/>
      <c r="G14" s="160"/>
      <c r="H14" s="178"/>
      <c r="I14" s="145"/>
    </row>
    <row r="15" spans="1:20" s="90" customFormat="1" ht="18.75" customHeight="1">
      <c r="A15" s="35" t="s">
        <v>42</v>
      </c>
      <c r="B15" s="7"/>
      <c r="C15" s="7"/>
      <c r="D15" s="7"/>
      <c r="E15" s="7"/>
      <c r="F15" s="7"/>
      <c r="G15" s="7"/>
      <c r="H15" s="7"/>
      <c r="I15" s="1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ht="18.75" customHeight="1">
      <c r="A16" s="36">
        <v>1</v>
      </c>
      <c r="B16" s="44"/>
      <c r="C16" s="45"/>
      <c r="D16" s="46" t="str">
        <f t="shared" ref="D16:E20" si="0">PHONETIC(B16)</f>
        <v/>
      </c>
      <c r="E16" s="47" t="str">
        <f t="shared" si="0"/>
        <v/>
      </c>
      <c r="F16" s="72"/>
      <c r="G16" s="73"/>
      <c r="H16" s="74" t="str">
        <f ca="1">IF(G16="","",INT(YEARFRAC(G16,TODAY(),1)))</f>
        <v/>
      </c>
      <c r="I16" s="14"/>
      <c r="J16" s="92" t="str">
        <f>IFERROR(VLOOKUP(F16,$L$7:$M$9,2,FALSE),"")</f>
        <v/>
      </c>
      <c r="K16" s="92" t="str">
        <f>IF(B16&amp;C16="","",B16&amp;C16)</f>
        <v/>
      </c>
      <c r="L16" s="92" t="str">
        <f t="shared" ref="L16:M20" si="1">IF(F16="","",F16)</f>
        <v/>
      </c>
      <c r="M16" s="97" t="str">
        <f t="shared" si="1"/>
        <v/>
      </c>
      <c r="N16" s="97" t="str">
        <f>IF(I16="","",I16)</f>
        <v/>
      </c>
    </row>
    <row r="17" spans="1:20" ht="18.75" customHeight="1">
      <c r="A17" s="37">
        <v>2</v>
      </c>
      <c r="B17" s="60"/>
      <c r="C17" s="61"/>
      <c r="D17" s="62" t="str">
        <f t="shared" si="0"/>
        <v/>
      </c>
      <c r="E17" s="63" t="str">
        <f t="shared" si="0"/>
        <v/>
      </c>
      <c r="F17" s="75"/>
      <c r="G17" s="76"/>
      <c r="H17" s="77" t="str">
        <f ca="1">IF(G17="","",INT(YEARFRAC(G17,TODAY(),1)))</f>
        <v/>
      </c>
      <c r="I17" s="14"/>
      <c r="J17" s="92" t="str">
        <f t="shared" ref="J17:J20" si="2">IFERROR(VLOOKUP(F17,$L$7:$M$9,2,FALSE),"")</f>
        <v/>
      </c>
      <c r="K17" s="92" t="str">
        <f>IF(B17&amp;C17="","",B17&amp;C17)</f>
        <v/>
      </c>
      <c r="L17" s="92" t="str">
        <f t="shared" si="1"/>
        <v/>
      </c>
      <c r="M17" s="97" t="str">
        <f t="shared" si="1"/>
        <v/>
      </c>
      <c r="N17" s="97" t="str">
        <f>IF(I17="","",I17)</f>
        <v/>
      </c>
    </row>
    <row r="18" spans="1:20" ht="18.75" customHeight="1">
      <c r="A18" s="37">
        <v>3</v>
      </c>
      <c r="B18" s="60"/>
      <c r="C18" s="61"/>
      <c r="D18" s="62" t="str">
        <f t="shared" si="0"/>
        <v/>
      </c>
      <c r="E18" s="63" t="str">
        <f t="shared" si="0"/>
        <v/>
      </c>
      <c r="F18" s="75"/>
      <c r="G18" s="76"/>
      <c r="H18" s="77" t="str">
        <f ca="1">IF(G18="","",INT(YEARFRAC(G18,TODAY(),1)))</f>
        <v/>
      </c>
      <c r="I18" s="14"/>
      <c r="J18" s="92" t="str">
        <f t="shared" si="2"/>
        <v/>
      </c>
      <c r="K18" s="92" t="str">
        <f>IF(B18&amp;C18="","",B18&amp;C18)</f>
        <v/>
      </c>
      <c r="L18" s="92" t="str">
        <f t="shared" si="1"/>
        <v/>
      </c>
      <c r="M18" s="97" t="str">
        <f t="shared" si="1"/>
        <v/>
      </c>
      <c r="N18" s="97" t="str">
        <f>IF(I18="","",I18)</f>
        <v/>
      </c>
    </row>
    <row r="19" spans="1:20" ht="18.75" customHeight="1">
      <c r="A19" s="37">
        <v>4</v>
      </c>
      <c r="B19" s="60"/>
      <c r="C19" s="61"/>
      <c r="D19" s="62" t="str">
        <f t="shared" si="0"/>
        <v/>
      </c>
      <c r="E19" s="63" t="str">
        <f t="shared" si="0"/>
        <v/>
      </c>
      <c r="F19" s="75"/>
      <c r="G19" s="76"/>
      <c r="H19" s="77" t="str">
        <f ca="1">IF(G19="","",INT(YEARFRAC(G19,TODAY(),1)))</f>
        <v/>
      </c>
      <c r="I19" s="14"/>
      <c r="J19" s="92" t="str">
        <f t="shared" si="2"/>
        <v/>
      </c>
      <c r="K19" s="92" t="str">
        <f>IF(B19&amp;C19="","",B19&amp;C19)</f>
        <v/>
      </c>
      <c r="L19" s="92" t="str">
        <f t="shared" si="1"/>
        <v/>
      </c>
      <c r="M19" s="97" t="str">
        <f t="shared" si="1"/>
        <v/>
      </c>
      <c r="N19" s="97" t="str">
        <f>IF(I19="","",I19)</f>
        <v/>
      </c>
    </row>
    <row r="20" spans="1:20" ht="18.75" customHeight="1" thickBot="1">
      <c r="A20" s="37">
        <v>5</v>
      </c>
      <c r="B20" s="60"/>
      <c r="C20" s="61"/>
      <c r="D20" s="62" t="str">
        <f t="shared" si="0"/>
        <v/>
      </c>
      <c r="E20" s="63" t="str">
        <f t="shared" si="0"/>
        <v/>
      </c>
      <c r="F20" s="75"/>
      <c r="G20" s="76"/>
      <c r="H20" s="77" t="str">
        <f ca="1">IF(G20="","",INT(YEARFRAC(G20,TODAY(),1)))</f>
        <v/>
      </c>
      <c r="I20" s="14"/>
      <c r="J20" s="92" t="str">
        <f t="shared" si="2"/>
        <v/>
      </c>
      <c r="K20" s="92" t="str">
        <f>IF(B20&amp;C20="","",B20&amp;C20)</f>
        <v/>
      </c>
      <c r="L20" s="92" t="str">
        <f t="shared" si="1"/>
        <v/>
      </c>
      <c r="M20" s="97" t="str">
        <f t="shared" si="1"/>
        <v/>
      </c>
      <c r="N20" s="97" t="str">
        <f>IF(I20="","",I20)</f>
        <v/>
      </c>
    </row>
    <row r="21" spans="1:20" s="90" customFormat="1" ht="18.75" customHeight="1">
      <c r="A21" s="38" t="s">
        <v>43</v>
      </c>
      <c r="B21" s="71"/>
      <c r="C21" s="71"/>
      <c r="D21" s="71"/>
      <c r="E21" s="71"/>
      <c r="F21" s="21"/>
      <c r="G21" s="21"/>
      <c r="H21" s="22"/>
      <c r="I21" s="14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8.75" customHeight="1">
      <c r="A22" s="36">
        <v>1</v>
      </c>
      <c r="B22" s="44"/>
      <c r="C22" s="45"/>
      <c r="D22" s="46" t="str">
        <f t="shared" ref="D22:E26" si="3">PHONETIC(B22)</f>
        <v/>
      </c>
      <c r="E22" s="47" t="str">
        <f t="shared" si="3"/>
        <v/>
      </c>
      <c r="F22" s="72" t="str">
        <f t="shared" ref="F22:F23" si="4">IF(ISERROR(VLOOKUP(B22&amp;C22,$K$16:$M$20,2,0)),"",VLOOKUP(B22&amp;C22,$K$16:$M$20,2,0))</f>
        <v/>
      </c>
      <c r="G22" s="73" t="str">
        <f>IF(ISERROR(VLOOKUP(B22&amp;C22,$K$16:$M$20,3,0)),"",VLOOKUP(B22&amp;C22,$K$16:$M$20,3,0))</f>
        <v/>
      </c>
      <c r="H22" s="74" t="str">
        <f ca="1">IF(G22="","",INT(YEARFRAC(G22,TODAY(),1)))</f>
        <v/>
      </c>
      <c r="I22" s="14"/>
      <c r="J22" s="92" t="str">
        <f t="shared" ref="J22:J26" si="5">IFERROR(VLOOKUP(F22,$L$7:$M$9,2,FALSE),"")</f>
        <v/>
      </c>
    </row>
    <row r="23" spans="1:20" ht="18.75" customHeight="1">
      <c r="A23" s="37">
        <v>2</v>
      </c>
      <c r="B23" s="60"/>
      <c r="C23" s="61"/>
      <c r="D23" s="62" t="str">
        <f t="shared" si="3"/>
        <v/>
      </c>
      <c r="E23" s="63" t="str">
        <f t="shared" si="3"/>
        <v/>
      </c>
      <c r="F23" s="75" t="str">
        <f t="shared" si="4"/>
        <v/>
      </c>
      <c r="G23" s="76" t="str">
        <f>IF(ISERROR(VLOOKUP(B23&amp;C23,$K$16:$M$20,3,0)),"",VLOOKUP(B23&amp;C23,$K$16:$M$20,3,0))</f>
        <v/>
      </c>
      <c r="H23" s="77" t="str">
        <f ca="1">IF(G23="","",INT(YEARFRAC(G23,TODAY(),1)))</f>
        <v/>
      </c>
      <c r="I23" s="14"/>
      <c r="J23" s="92" t="str">
        <f t="shared" si="5"/>
        <v/>
      </c>
    </row>
    <row r="24" spans="1:20" ht="18.75" customHeight="1">
      <c r="A24" s="37">
        <v>3</v>
      </c>
      <c r="B24" s="60"/>
      <c r="C24" s="61"/>
      <c r="D24" s="62" t="str">
        <f t="shared" si="3"/>
        <v/>
      </c>
      <c r="E24" s="63" t="str">
        <f t="shared" si="3"/>
        <v/>
      </c>
      <c r="F24" s="75" t="str">
        <f>IF(ISERROR(VLOOKUP(B24&amp;C24,$K$16:$M$20,2,0)),"",VLOOKUP(B24&amp;C24,$K$16:$M$20,2,0))</f>
        <v/>
      </c>
      <c r="G24" s="76" t="str">
        <f>IF(ISERROR(VLOOKUP(B24&amp;C24,$K$16:$M$20,3,0)),"",VLOOKUP(B24&amp;C24,$K$16:$M$20,3,0))</f>
        <v/>
      </c>
      <c r="H24" s="77" t="str">
        <f ca="1">IF(G24="","",INT(YEARFRAC(G24,TODAY(),1)))</f>
        <v/>
      </c>
      <c r="I24" s="14"/>
      <c r="J24" s="92" t="str">
        <f t="shared" si="5"/>
        <v/>
      </c>
    </row>
    <row r="25" spans="1:20" ht="18.75" customHeight="1">
      <c r="A25" s="37">
        <v>4</v>
      </c>
      <c r="B25" s="60"/>
      <c r="C25" s="61"/>
      <c r="D25" s="62" t="str">
        <f t="shared" si="3"/>
        <v/>
      </c>
      <c r="E25" s="63" t="str">
        <f t="shared" si="3"/>
        <v/>
      </c>
      <c r="F25" s="75" t="str">
        <f>IF(ISERROR(VLOOKUP(B25&amp;C25,$K$16:$M$20,2,0)),"",VLOOKUP(B25&amp;C25,$K$16:$M$20,2,0))</f>
        <v/>
      </c>
      <c r="G25" s="76" t="str">
        <f>IF(ISERROR(VLOOKUP(B25&amp;C25,$K$16:$M$20,3,0)),"",VLOOKUP(B25&amp;C25,$K$16:$M$20,3,0))</f>
        <v/>
      </c>
      <c r="H25" s="77" t="str">
        <f ca="1">IF(G25="","",INT(YEARFRAC(G25,TODAY(),1)))</f>
        <v/>
      </c>
      <c r="I25" s="14"/>
      <c r="J25" s="92" t="str">
        <f t="shared" si="5"/>
        <v/>
      </c>
    </row>
    <row r="26" spans="1:20" ht="18.75" customHeight="1" thickBot="1">
      <c r="A26" s="39">
        <v>5</v>
      </c>
      <c r="B26" s="52"/>
      <c r="C26" s="53"/>
      <c r="D26" s="54" t="str">
        <f t="shared" si="3"/>
        <v/>
      </c>
      <c r="E26" s="55" t="str">
        <f t="shared" si="3"/>
        <v/>
      </c>
      <c r="F26" s="78" t="str">
        <f>IF(ISERROR(VLOOKUP(B26&amp;C26,$K$16:$M$20,2,0)),"",VLOOKUP(B26&amp;C26,$K$16:$M$20,2,0))</f>
        <v/>
      </c>
      <c r="G26" s="79" t="str">
        <f>IF(ISERROR(VLOOKUP(B26&amp;C26,$K$16:$M$20,3,0)),"",VLOOKUP(B26&amp;C26,$K$16:$M$20,3,0))</f>
        <v/>
      </c>
      <c r="H26" s="80" t="str">
        <f ca="1">IF(G26="","",INT(YEARFRAC(G26,TODAY(),1)))</f>
        <v/>
      </c>
      <c r="I26" s="14"/>
      <c r="J26" s="92" t="str">
        <f t="shared" si="5"/>
        <v/>
      </c>
    </row>
    <row r="27" spans="1:20" s="90" customFormat="1" ht="18.75" customHeight="1">
      <c r="A27" s="40" t="s">
        <v>44</v>
      </c>
      <c r="B27" s="70"/>
      <c r="C27" s="70"/>
      <c r="D27" s="70"/>
      <c r="E27" s="70"/>
      <c r="F27" s="19"/>
      <c r="G27" s="19"/>
      <c r="H27" s="20"/>
      <c r="I27" s="14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8.75" customHeight="1">
      <c r="A28" s="146">
        <v>1</v>
      </c>
      <c r="B28" s="44"/>
      <c r="C28" s="45"/>
      <c r="D28" s="46" t="str">
        <f>PHONETIC(B28)</f>
        <v/>
      </c>
      <c r="E28" s="47" t="str">
        <f>PHONETIC(C28)</f>
        <v/>
      </c>
      <c r="F28" s="72" t="str">
        <f t="shared" ref="F28:F37" si="6">IF(ISERROR(VLOOKUP(B28&amp;C28,$K$16:$M$20,2,0)),"",VLOOKUP(B28&amp;C28,$K$16:$M$20,2,0))</f>
        <v/>
      </c>
      <c r="G28" s="73" t="str">
        <f t="shared" ref="G28:G37" si="7">IF(ISERROR(VLOOKUP(B28&amp;C28,$K$16:$M$20,3,0)),"",VLOOKUP(B28&amp;C28,$K$16:$M$20,3,0))</f>
        <v/>
      </c>
      <c r="H28" s="74" t="str">
        <f ca="1">IF(G28="","",INT(YEARFRAC(G28,TODAY(),1)))</f>
        <v/>
      </c>
      <c r="I28" s="14"/>
      <c r="J28" s="92" t="str">
        <f t="shared" ref="J28:J37" si="8">IFERROR(VLOOKUP(F28,$L$7:$M$9,2,FALSE),"")</f>
        <v/>
      </c>
    </row>
    <row r="29" spans="1:20" ht="18.75" customHeight="1">
      <c r="A29" s="146"/>
      <c r="B29" s="48"/>
      <c r="C29" s="49"/>
      <c r="D29" s="50" t="str">
        <f>PHONETIC(B29)</f>
        <v/>
      </c>
      <c r="E29" s="51" t="str">
        <f>PHONETIC(C29)</f>
        <v/>
      </c>
      <c r="F29" s="81" t="str">
        <f t="shared" si="6"/>
        <v/>
      </c>
      <c r="G29" s="82" t="str">
        <f t="shared" si="7"/>
        <v/>
      </c>
      <c r="H29" s="83" t="str">
        <f ca="1">IF(G29="","",INT(YEARFRAC(G29,TODAY(),1)))</f>
        <v/>
      </c>
      <c r="I29" s="14"/>
      <c r="J29" s="92" t="str">
        <f t="shared" si="8"/>
        <v/>
      </c>
    </row>
    <row r="30" spans="1:20" ht="18.75" customHeight="1">
      <c r="A30" s="146">
        <v>2</v>
      </c>
      <c r="B30" s="44"/>
      <c r="C30" s="45"/>
      <c r="D30" s="46" t="str">
        <f t="shared" ref="D30:D35" si="9">PHONETIC(B30)</f>
        <v/>
      </c>
      <c r="E30" s="47" t="str">
        <f t="shared" ref="E30:E35" si="10">PHONETIC(C30)</f>
        <v/>
      </c>
      <c r="F30" s="72" t="str">
        <f t="shared" si="6"/>
        <v/>
      </c>
      <c r="G30" s="73" t="str">
        <f t="shared" si="7"/>
        <v/>
      </c>
      <c r="H30" s="74" t="str">
        <f t="shared" ref="H30:H35" ca="1" si="11">IF(G30="","",INT(YEARFRAC(G30,TODAY(),1)))</f>
        <v/>
      </c>
      <c r="I30" s="14"/>
      <c r="J30" s="92" t="str">
        <f t="shared" si="8"/>
        <v/>
      </c>
    </row>
    <row r="31" spans="1:20" ht="18.75" customHeight="1">
      <c r="A31" s="146"/>
      <c r="B31" s="48"/>
      <c r="C31" s="49"/>
      <c r="D31" s="50" t="str">
        <f t="shared" si="9"/>
        <v/>
      </c>
      <c r="E31" s="51" t="str">
        <f t="shared" si="10"/>
        <v/>
      </c>
      <c r="F31" s="81" t="str">
        <f t="shared" si="6"/>
        <v/>
      </c>
      <c r="G31" s="82" t="str">
        <f t="shared" si="7"/>
        <v/>
      </c>
      <c r="H31" s="83" t="str">
        <f t="shared" ca="1" si="11"/>
        <v/>
      </c>
      <c r="I31" s="14"/>
      <c r="J31" s="92" t="str">
        <f t="shared" si="8"/>
        <v/>
      </c>
    </row>
    <row r="32" spans="1:20" ht="18.75" customHeight="1">
      <c r="A32" s="146">
        <v>3</v>
      </c>
      <c r="B32" s="44"/>
      <c r="C32" s="45"/>
      <c r="D32" s="46" t="str">
        <f t="shared" si="9"/>
        <v/>
      </c>
      <c r="E32" s="47" t="str">
        <f t="shared" si="10"/>
        <v/>
      </c>
      <c r="F32" s="72" t="str">
        <f t="shared" si="6"/>
        <v/>
      </c>
      <c r="G32" s="73" t="str">
        <f t="shared" si="7"/>
        <v/>
      </c>
      <c r="H32" s="74" t="str">
        <f t="shared" ca="1" si="11"/>
        <v/>
      </c>
      <c r="I32" s="14"/>
      <c r="J32" s="92" t="str">
        <f t="shared" si="8"/>
        <v/>
      </c>
    </row>
    <row r="33" spans="1:20" ht="18.75" customHeight="1">
      <c r="A33" s="146"/>
      <c r="B33" s="48"/>
      <c r="C33" s="49"/>
      <c r="D33" s="50" t="str">
        <f t="shared" si="9"/>
        <v/>
      </c>
      <c r="E33" s="51" t="str">
        <f t="shared" si="10"/>
        <v/>
      </c>
      <c r="F33" s="81" t="str">
        <f t="shared" si="6"/>
        <v/>
      </c>
      <c r="G33" s="82" t="str">
        <f t="shared" si="7"/>
        <v/>
      </c>
      <c r="H33" s="83" t="str">
        <f t="shared" ca="1" si="11"/>
        <v/>
      </c>
      <c r="I33" s="14"/>
      <c r="J33" s="92" t="str">
        <f t="shared" si="8"/>
        <v/>
      </c>
    </row>
    <row r="34" spans="1:20" ht="18.75" customHeight="1">
      <c r="A34" s="146">
        <v>4</v>
      </c>
      <c r="B34" s="44"/>
      <c r="C34" s="45"/>
      <c r="D34" s="46" t="str">
        <f t="shared" si="9"/>
        <v/>
      </c>
      <c r="E34" s="47" t="str">
        <f t="shared" si="10"/>
        <v/>
      </c>
      <c r="F34" s="72" t="str">
        <f t="shared" si="6"/>
        <v/>
      </c>
      <c r="G34" s="73" t="str">
        <f t="shared" si="7"/>
        <v/>
      </c>
      <c r="H34" s="74" t="str">
        <f t="shared" ca="1" si="11"/>
        <v/>
      </c>
      <c r="I34" s="14"/>
      <c r="J34" s="92" t="str">
        <f t="shared" si="8"/>
        <v/>
      </c>
    </row>
    <row r="35" spans="1:20" ht="18.75" customHeight="1">
      <c r="A35" s="146"/>
      <c r="B35" s="48"/>
      <c r="C35" s="49"/>
      <c r="D35" s="50" t="str">
        <f t="shared" si="9"/>
        <v/>
      </c>
      <c r="E35" s="51" t="str">
        <f t="shared" si="10"/>
        <v/>
      </c>
      <c r="F35" s="81" t="str">
        <f t="shared" si="6"/>
        <v/>
      </c>
      <c r="G35" s="82" t="str">
        <f t="shared" si="7"/>
        <v/>
      </c>
      <c r="H35" s="83" t="str">
        <f t="shared" ca="1" si="11"/>
        <v/>
      </c>
      <c r="I35" s="14"/>
      <c r="J35" s="92" t="str">
        <f t="shared" si="8"/>
        <v/>
      </c>
    </row>
    <row r="36" spans="1:20" ht="18.75" customHeight="1">
      <c r="A36" s="146">
        <v>5</v>
      </c>
      <c r="B36" s="44"/>
      <c r="C36" s="45"/>
      <c r="D36" s="46" t="str">
        <f>PHONETIC(B36)</f>
        <v/>
      </c>
      <c r="E36" s="47" t="str">
        <f>PHONETIC(C36)</f>
        <v/>
      </c>
      <c r="F36" s="72" t="str">
        <f t="shared" si="6"/>
        <v/>
      </c>
      <c r="G36" s="73" t="str">
        <f t="shared" si="7"/>
        <v/>
      </c>
      <c r="H36" s="74" t="str">
        <f ca="1">IF(G36="","",INT(YEARFRAC(G36,TODAY(),1)))</f>
        <v/>
      </c>
      <c r="I36" s="14"/>
      <c r="J36" s="92" t="str">
        <f t="shared" si="8"/>
        <v/>
      </c>
    </row>
    <row r="37" spans="1:20" ht="18.75" customHeight="1" thickBot="1">
      <c r="A37" s="170"/>
      <c r="B37" s="52"/>
      <c r="C37" s="53"/>
      <c r="D37" s="54" t="str">
        <f>PHONETIC(B37)</f>
        <v/>
      </c>
      <c r="E37" s="55" t="str">
        <f>PHONETIC(C37)</f>
        <v/>
      </c>
      <c r="F37" s="78" t="str">
        <f t="shared" si="6"/>
        <v/>
      </c>
      <c r="G37" s="79" t="str">
        <f t="shared" si="7"/>
        <v/>
      </c>
      <c r="H37" s="80" t="str">
        <f ca="1">IF(G37="","",INT(YEARFRAC(G37,TODAY(),1)))</f>
        <v/>
      </c>
      <c r="I37" s="14"/>
      <c r="J37" s="92" t="str">
        <f t="shared" si="8"/>
        <v/>
      </c>
    </row>
    <row r="38" spans="1:20" s="91" customFormat="1" ht="18.75" customHeight="1" thickBot="1">
      <c r="A38" s="41" t="s">
        <v>34</v>
      </c>
      <c r="B38" s="17"/>
      <c r="C38" s="23"/>
      <c r="D38" s="68" t="s">
        <v>41</v>
      </c>
      <c r="E38" s="69"/>
      <c r="F38" s="24"/>
      <c r="G38" s="25"/>
      <c r="H38" s="26"/>
      <c r="I38" s="26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8.75" customHeight="1" thickBot="1">
      <c r="A39" s="18"/>
      <c r="B39" s="56"/>
      <c r="C39" s="57"/>
      <c r="D39" s="58" t="str">
        <f>PHONETIC(B39)</f>
        <v/>
      </c>
      <c r="E39" s="59" t="str">
        <f>PHONETIC(C39)</f>
        <v/>
      </c>
      <c r="F39" s="84" t="str">
        <f>IF(ISERROR(VLOOKUP(B39&amp;C39,$K$16:$M$20,2,0)),"",VLOOKUP(B39&amp;C39,$K$16:$M$20,2,0))</f>
        <v/>
      </c>
      <c r="G39" s="85" t="str">
        <f>IF(ISERROR(VLOOKUP(B39&amp;C39,$K$16:$M$20,3,0)),"",VLOOKUP(B39&amp;C39,$K$16:$M$20,3,0))</f>
        <v/>
      </c>
      <c r="H39" s="86" t="str">
        <f ca="1">IF(G39="","",INT(YEARFRAC(G39,TODAY(),1)))</f>
        <v/>
      </c>
      <c r="I39" s="26"/>
      <c r="J39" s="92" t="str">
        <f>IFERROR(VLOOKUP(F39,$L$7:$M$9,2,FALSE),"")</f>
        <v/>
      </c>
    </row>
    <row r="40" spans="1:20" ht="20.25" customHeight="1">
      <c r="A40" s="87" t="s">
        <v>14</v>
      </c>
      <c r="B40" s="1"/>
      <c r="C40" s="1"/>
      <c r="D40" s="1"/>
      <c r="E40" s="1"/>
      <c r="F40" s="1"/>
      <c r="G40" s="2"/>
      <c r="H40" s="1"/>
      <c r="I40" s="1"/>
    </row>
    <row r="41" spans="1:20" ht="5.25" customHeight="1">
      <c r="A41" s="1"/>
      <c r="B41" s="1"/>
      <c r="C41" s="1"/>
      <c r="D41" s="1"/>
      <c r="E41" s="1"/>
      <c r="F41" s="1"/>
      <c r="G41" s="2"/>
      <c r="H41" s="1"/>
      <c r="I41" s="1"/>
    </row>
    <row r="42" spans="1:20" ht="20.25" customHeight="1">
      <c r="A42" s="1"/>
      <c r="B42" s="171">
        <f ca="1">TODAY()</f>
        <v>44694</v>
      </c>
      <c r="C42" s="171"/>
      <c r="D42" s="8"/>
      <c r="E42" s="1"/>
      <c r="F42" s="1"/>
      <c r="G42" s="2"/>
      <c r="H42" s="1"/>
      <c r="I42" s="1"/>
    </row>
    <row r="43" spans="1:20" ht="7.5" customHeight="1">
      <c r="A43" s="1"/>
      <c r="B43" s="12"/>
      <c r="C43" s="12"/>
      <c r="D43" s="12"/>
      <c r="E43" s="12"/>
      <c r="F43" s="12"/>
      <c r="G43" s="12"/>
      <c r="H43" s="12"/>
      <c r="I43" s="1"/>
    </row>
    <row r="44" spans="1:20" ht="18.75" customHeight="1">
      <c r="A44" s="1"/>
      <c r="B44" s="147">
        <f>B5</f>
        <v>0</v>
      </c>
      <c r="C44" s="147"/>
      <c r="D44" s="147"/>
      <c r="E44" s="42" t="s">
        <v>15</v>
      </c>
      <c r="F44" s="148"/>
      <c r="G44" s="148"/>
      <c r="H44" s="148"/>
      <c r="I44" s="43" t="s">
        <v>16</v>
      </c>
    </row>
    <row r="45" spans="1:20" ht="7.5" customHeight="1" thickBot="1">
      <c r="A45" s="1"/>
      <c r="B45" s="1"/>
      <c r="C45" s="1"/>
      <c r="D45" s="1"/>
      <c r="E45" s="1"/>
      <c r="F45" s="1"/>
      <c r="G45" s="2"/>
      <c r="H45" s="1"/>
      <c r="I45" s="1"/>
    </row>
    <row r="46" spans="1:20" ht="13.5" customHeight="1">
      <c r="A46" s="150" t="s">
        <v>17</v>
      </c>
      <c r="B46" s="161"/>
      <c r="C46" s="162"/>
      <c r="D46" s="162"/>
      <c r="E46" s="162"/>
      <c r="F46" s="162"/>
      <c r="G46" s="162"/>
      <c r="H46" s="163"/>
      <c r="I46" s="27"/>
    </row>
    <row r="47" spans="1:20" ht="13.5" customHeight="1">
      <c r="A47" s="151"/>
      <c r="B47" s="164"/>
      <c r="C47" s="165"/>
      <c r="D47" s="165"/>
      <c r="E47" s="165"/>
      <c r="F47" s="165"/>
      <c r="G47" s="165"/>
      <c r="H47" s="166"/>
      <c r="I47" s="27"/>
    </row>
    <row r="48" spans="1:20" ht="13.5" customHeight="1" thickBot="1">
      <c r="A48" s="152"/>
      <c r="B48" s="167"/>
      <c r="C48" s="168"/>
      <c r="D48" s="168"/>
      <c r="E48" s="168"/>
      <c r="F48" s="168"/>
      <c r="G48" s="168"/>
      <c r="H48" s="169"/>
      <c r="I48" s="27"/>
    </row>
  </sheetData>
  <sheetProtection sheet="1" objects="1" selectLockedCells="1"/>
  <mergeCells count="28">
    <mergeCell ref="A1:G1"/>
    <mergeCell ref="A2:G2"/>
    <mergeCell ref="H13:H14"/>
    <mergeCell ref="B9:C9"/>
    <mergeCell ref="B10:C10"/>
    <mergeCell ref="E9:G10"/>
    <mergeCell ref="B6:C6"/>
    <mergeCell ref="B11:C11"/>
    <mergeCell ref="B7:C7"/>
    <mergeCell ref="B8:C8"/>
    <mergeCell ref="A46:A48"/>
    <mergeCell ref="B5:F5"/>
    <mergeCell ref="A13:A14"/>
    <mergeCell ref="F13:F14"/>
    <mergeCell ref="G13:G14"/>
    <mergeCell ref="B46:H48"/>
    <mergeCell ref="A36:A37"/>
    <mergeCell ref="B42:C42"/>
    <mergeCell ref="D7:H8"/>
    <mergeCell ref="I13:I14"/>
    <mergeCell ref="A32:A33"/>
    <mergeCell ref="A34:A35"/>
    <mergeCell ref="A30:A31"/>
    <mergeCell ref="B44:D44"/>
    <mergeCell ref="F44:H44"/>
    <mergeCell ref="B13:C13"/>
    <mergeCell ref="D13:E13"/>
    <mergeCell ref="A28:A29"/>
  </mergeCells>
  <phoneticPr fontId="2" type="Hiragana"/>
  <conditionalFormatting sqref="B4 B5:G5 B6:C8">
    <cfRule type="containsBlanks" dxfId="1" priority="5" stopIfTrue="1">
      <formula>LEN(TRIM(B4))=0</formula>
    </cfRule>
  </conditionalFormatting>
  <conditionalFormatting sqref="F44:H44">
    <cfRule type="containsBlanks" dxfId="0" priority="6" stopIfTrue="1">
      <formula>LEN(TRIM(F44))=0</formula>
    </cfRule>
  </conditionalFormatting>
  <dataValidations count="8">
    <dataValidation type="list" allowBlank="1" showInputMessage="1" showErrorMessage="1" sqref="B4">
      <formula1>$J$1:$J$10</formula1>
    </dataValidation>
    <dataValidation type="list" imeMode="off" allowBlank="1" showInputMessage="1" showErrorMessage="1" sqref="E4">
      <formula1>$K$1:$K$8</formula1>
    </dataValidation>
    <dataValidation type="list" imeMode="on" allowBlank="1" showInputMessage="1" showErrorMessage="1" promptTitle="性別" prompt="選択してください！" sqref="G5">
      <formula1>"男子,女子"</formula1>
    </dataValidation>
    <dataValidation imeMode="on" allowBlank="1" showInputMessage="1" showErrorMessage="1" sqref="B5:F5 B44:D44 F44:H44 B7:C11 B22:C26 B28:C37 B39:C39 B16:C20"/>
    <dataValidation type="textLength" imeMode="on" operator="lessThanOrEqual" allowBlank="1" showInputMessage="1" showErrorMessage="1" errorTitle="制限オーバー" error="４文字以内で入力してください！" promptTitle="校名略称" prompt="４文字以内（省略し過ぎない&amp;地域・校名が分かる）でお願いします" sqref="B6:C6">
      <formula1>4</formula1>
    </dataValidation>
    <dataValidation imeMode="off" allowBlank="1" showInputMessage="1" showErrorMessage="1" sqref="G22:H26 G39:H39 G28:H37 G16:H20"/>
    <dataValidation imeMode="hiragana" allowBlank="1" showInputMessage="1" showErrorMessage="1" sqref="D39:E39 D28:E37 D22:E26 D16:E20"/>
    <dataValidation type="whole" imeMode="off" allowBlank="1" showInputMessage="1" showErrorMessage="1" sqref="F16:F20 F22:F26 F28:F37 F39">
      <formula1>1</formula1>
      <formula2>3</formula2>
    </dataValidation>
  </dataValidations>
  <printOptions horizontalCentered="1"/>
  <pageMargins left="0.59055118110236227" right="0.19685039370078741" top="0.59055118110236227" bottom="0.39370078740157483" header="0.31496062992125984" footer="0.19685039370078741"/>
  <pageSetup paperSize="9" orientation="portrait" r:id="rId1"/>
  <headerFooter>
    <oddFooter>&amp;R&amp;8&amp;K01+033北海道高体連テニス専門部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1"/>
  <sheetViews>
    <sheetView zoomScale="55" zoomScaleNormal="55" workbookViewId="0">
      <selection activeCell="AK12" sqref="AK12"/>
    </sheetView>
  </sheetViews>
  <sheetFormatPr defaultRowHeight="13.5"/>
  <cols>
    <col min="1" max="1" width="2.625" style="95" bestFit="1" customWidth="1"/>
    <col min="2" max="3" width="9" style="95"/>
    <col min="4" max="4" width="2.75" style="95" bestFit="1" customWidth="1"/>
    <col min="5" max="5" width="9" style="95"/>
    <col min="6" max="6" width="2.625" style="95" bestFit="1" customWidth="1"/>
    <col min="7" max="10" width="8.625" style="95" customWidth="1"/>
    <col min="11" max="11" width="3.375" style="95" bestFit="1" customWidth="1"/>
    <col min="12" max="13" width="9" style="95"/>
    <col min="14" max="14" width="4.125" style="96" customWidth="1"/>
    <col min="15" max="16" width="9" style="95"/>
    <col min="17" max="17" width="2.75" style="95" bestFit="1" customWidth="1"/>
    <col min="18" max="18" width="9" style="95"/>
    <col min="19" max="20" width="2.75" style="95" bestFit="1" customWidth="1"/>
    <col min="21" max="21" width="2.5" style="95" bestFit="1" customWidth="1"/>
    <col min="22" max="25" width="8.625" style="95" customWidth="1"/>
    <col min="26" max="26" width="3.375" style="95" bestFit="1" customWidth="1"/>
    <col min="27" max="27" width="13" style="95" customWidth="1"/>
    <col min="28" max="28" width="6.125" style="95" customWidth="1"/>
    <col min="29" max="29" width="4.125" style="96" customWidth="1"/>
    <col min="30" max="30" width="9" style="95"/>
    <col min="31" max="31" width="4.125" style="95" customWidth="1"/>
    <col min="32" max="32" width="9" style="95"/>
    <col min="33" max="33" width="2.5" style="95" bestFit="1" customWidth="1"/>
    <col min="34" max="37" width="8.625" style="95" customWidth="1"/>
    <col min="38" max="39" width="3.375" style="95" bestFit="1" customWidth="1"/>
    <col min="40" max="40" width="6.75" style="95" customWidth="1"/>
    <col min="41" max="41" width="9" style="95"/>
    <col min="42" max="42" width="4.125" style="96" customWidth="1"/>
    <col min="43" max="43" width="9" style="95"/>
    <col min="44" max="44" width="2.75" style="95" bestFit="1" customWidth="1"/>
    <col min="45" max="45" width="2.5" style="95" bestFit="1" customWidth="1"/>
    <col min="46" max="46" width="2.75" style="95" bestFit="1" customWidth="1"/>
    <col min="47" max="47" width="5.25" style="95" bestFit="1" customWidth="1"/>
    <col min="48" max="48" width="6.25" style="95" bestFit="1" customWidth="1"/>
    <col min="49" max="49" width="3.375" style="95" bestFit="1" customWidth="1"/>
    <col min="50" max="50" width="2.75" style="95" bestFit="1" customWidth="1"/>
    <col min="51" max="52" width="7.375" style="95" customWidth="1"/>
    <col min="53" max="53" width="4.625" style="95" customWidth="1"/>
    <col min="54" max="54" width="8.875" style="95" customWidth="1"/>
    <col min="55" max="16384" width="9" style="95"/>
  </cols>
  <sheetData>
    <row r="1" spans="1:54" s="140" customFormat="1" ht="40.5">
      <c r="A1" s="142"/>
      <c r="B1" s="140" t="s">
        <v>68</v>
      </c>
      <c r="C1" s="140" t="s">
        <v>67</v>
      </c>
      <c r="D1" s="140" t="s">
        <v>4</v>
      </c>
      <c r="E1" s="140" t="s">
        <v>69</v>
      </c>
      <c r="F1" s="140" t="s">
        <v>70</v>
      </c>
      <c r="G1" s="140" t="s">
        <v>71</v>
      </c>
      <c r="H1" s="140" t="s">
        <v>7</v>
      </c>
      <c r="I1" s="140" t="s">
        <v>72</v>
      </c>
      <c r="J1" s="140" t="s">
        <v>73</v>
      </c>
      <c r="K1" s="140" t="s">
        <v>11</v>
      </c>
      <c r="L1" s="140" t="s">
        <v>74</v>
      </c>
      <c r="N1" s="143"/>
      <c r="O1" s="140" t="s">
        <v>68</v>
      </c>
      <c r="P1" s="140" t="s">
        <v>67</v>
      </c>
      <c r="Q1" s="140" t="s">
        <v>4</v>
      </c>
      <c r="R1" s="140" t="s">
        <v>69</v>
      </c>
      <c r="U1" s="140" t="s">
        <v>70</v>
      </c>
      <c r="V1" s="140" t="s">
        <v>71</v>
      </c>
      <c r="W1" s="140" t="s">
        <v>7</v>
      </c>
      <c r="X1" s="140" t="s">
        <v>72</v>
      </c>
      <c r="Y1" s="140" t="s">
        <v>73</v>
      </c>
      <c r="Z1" s="140" t="s">
        <v>11</v>
      </c>
      <c r="AA1" s="140" t="s">
        <v>74</v>
      </c>
      <c r="AC1" s="144"/>
      <c r="AD1" s="140" t="s">
        <v>68</v>
      </c>
      <c r="AE1" s="140" t="s">
        <v>67</v>
      </c>
      <c r="AF1" s="140" t="s">
        <v>69</v>
      </c>
      <c r="AG1" s="140" t="s">
        <v>75</v>
      </c>
      <c r="AH1" s="140" t="s">
        <v>71</v>
      </c>
      <c r="AI1" s="140" t="s">
        <v>7</v>
      </c>
      <c r="AJ1" s="140" t="s">
        <v>72</v>
      </c>
      <c r="AK1" s="140" t="s">
        <v>73</v>
      </c>
      <c r="AL1" s="140" t="s">
        <v>11</v>
      </c>
      <c r="AM1" s="140" t="s">
        <v>76</v>
      </c>
      <c r="AN1" s="140" t="s">
        <v>74</v>
      </c>
      <c r="AO1" s="140" t="s">
        <v>77</v>
      </c>
    </row>
    <row r="2" spans="1:54">
      <c r="A2" s="95">
        <f>Entry!$G$5</f>
        <v>0</v>
      </c>
      <c r="B2" s="95" t="str">
        <f>IF(AND(Entry!B22="",Entry!C22=""),"",Entry!$B$4&amp;"支部")</f>
        <v/>
      </c>
      <c r="C2" s="139" t="str">
        <f>IFERROR(VLOOKUP(B2,支部!$A$1:$B$10,2,FALSE),"")</f>
        <v/>
      </c>
      <c r="D2" s="95" t="s">
        <v>19</v>
      </c>
      <c r="E2" s="95" t="str">
        <f>IF(AND(Entry!B22="",Entry!C22=""),"",Entry!$B$6)</f>
        <v/>
      </c>
      <c r="F2" s="95">
        <v>1</v>
      </c>
      <c r="G2" s="95" t="str">
        <f>IF(Entry!B22="","",Entry!B22)</f>
        <v/>
      </c>
      <c r="H2" s="95" t="str">
        <f>IF(Entry!C22="","",Entry!C22)</f>
        <v/>
      </c>
      <c r="I2" s="95" t="str">
        <f>IF(Entry!D22="","",Entry!D22)</f>
        <v/>
      </c>
      <c r="J2" s="95" t="str">
        <f>IF(Entry!E22="","",Entry!E22)</f>
        <v/>
      </c>
      <c r="K2" s="95" t="str">
        <f>IF(Entry!F22="","",IF(Entry!F22=1,"①",IF(Entry!F22=2,"②",IF(Entry!F22=3,"③"))))</f>
        <v/>
      </c>
      <c r="L2" s="95" t="str">
        <f>IF(AND(Entry!B22="",Entry!C22=""),"",Entry!$B$5)</f>
        <v/>
      </c>
      <c r="M2" s="139" t="str">
        <f>IF(G2="","",G2)&amp;IF(K2="","",K2)</f>
        <v/>
      </c>
      <c r="O2" s="95" t="str">
        <f>IF(AND(Entry!B28="",Entry!C28=""),"",Entry!$B$4&amp;"支部")</f>
        <v/>
      </c>
      <c r="P2" s="95" t="str">
        <f>IFERROR(VLOOKUP(O2,支部!$A$1:$B$10,2,FALSE),"")</f>
        <v/>
      </c>
      <c r="Q2" s="95" t="s">
        <v>20</v>
      </c>
      <c r="R2" s="95" t="str">
        <f>IF(AND(Entry!B28="",Entry!C28=""),"",Entry!$B$6)</f>
        <v/>
      </c>
      <c r="S2" s="95" t="s">
        <v>21</v>
      </c>
      <c r="T2" s="95" t="s">
        <v>21</v>
      </c>
      <c r="U2" s="95">
        <v>1</v>
      </c>
      <c r="V2" s="95" t="str">
        <f>IF(Entry!B28="","",Entry!B28)</f>
        <v/>
      </c>
      <c r="W2" s="95" t="str">
        <f>IF(Entry!C28="","",Entry!C28)</f>
        <v/>
      </c>
      <c r="X2" s="95" t="str">
        <f>IF(Entry!D28="","",Entry!D28)</f>
        <v/>
      </c>
      <c r="Y2" s="95" t="str">
        <f>IF(Entry!E28="","",Entry!E28)</f>
        <v/>
      </c>
      <c r="Z2" s="95" t="str">
        <f>IF(Entry!F28="","",IF(Entry!F28=1,"①",IF(Entry!F28=2,"②",IF(Entry!F28=3,"③"))))</f>
        <v/>
      </c>
      <c r="AA2" s="95" t="str">
        <f>IF(AND(Entry!B28="",Entry!C28=""),"",Entry!$B$5)</f>
        <v/>
      </c>
      <c r="AB2" s="95" t="str">
        <f>IF(V2="","",V2)&amp;IF(Z2="","",Z2)&amp;"・"&amp;IF(V3="","",V3)&amp;IF(Z3="","",Z3)</f>
        <v>・</v>
      </c>
      <c r="AD2" s="95" t="str">
        <f>IF(AND(Entry!B16="",Entry!C16=""),"",Entry!$B$4&amp;"支部")</f>
        <v/>
      </c>
      <c r="AE2" s="141" t="str">
        <f>IFERROR(VLOOKUP(AD2,支部!$A$1:$B$10,2,FALSE),"")</f>
        <v/>
      </c>
      <c r="AF2" s="95" t="str">
        <f>IF(AND(Entry!B16="",Entry!C16=""),"",Entry!$B$6)</f>
        <v/>
      </c>
      <c r="AG2" s="95">
        <v>1</v>
      </c>
      <c r="AH2" s="95" t="str">
        <f>IF(Entry!B16="","",Entry!B16)</f>
        <v/>
      </c>
      <c r="AI2" s="95" t="str">
        <f>IF(Entry!C16="","",Entry!C16)</f>
        <v/>
      </c>
      <c r="AJ2" s="95" t="str">
        <f>IF(Entry!D16="","",Entry!D16)</f>
        <v/>
      </c>
      <c r="AK2" s="95" t="str">
        <f>IF(Entry!E16="","",Entry!E16)</f>
        <v/>
      </c>
      <c r="AM2" s="95" t="str">
        <f>IF(Entry!F16="","",IF(Entry!F16=1,"①",IF(Entry!F16=2,"②",IF(Entry!F16=3,"③"))))</f>
        <v/>
      </c>
      <c r="AN2" s="95" t="str">
        <f>IF(Entry!B16="","",Entry!$B$5)</f>
        <v/>
      </c>
      <c r="AO2" s="95" t="str">
        <f>IF(AND(Entry!B16="",Entry!C16=""),"",Entry!$E$4)</f>
        <v/>
      </c>
      <c r="AQ2" s="95" t="str">
        <f>IF(AND(Entry!B29="",Entry!C29=""),"",Entry!$B$4&amp;"支部")</f>
        <v/>
      </c>
      <c r="AR2" s="95" t="s">
        <v>20</v>
      </c>
      <c r="AS2" s="95">
        <v>1</v>
      </c>
      <c r="AT2" s="95" t="s">
        <v>21</v>
      </c>
      <c r="AU2" s="95" t="str">
        <f>IF(Entry!B28="","",Entry!B28)</f>
        <v/>
      </c>
      <c r="AV2" s="95" t="str">
        <f>IF(Entry!C28="","",Entry!C28)</f>
        <v/>
      </c>
      <c r="AW2" s="95" t="str">
        <f>IF(Entry!F28="","",IF(Entry!F28=1,"①",IF(Entry!F28=2,"②",IF(Entry!F28=3,"③"))))</f>
        <v/>
      </c>
      <c r="AX2" s="95" t="s">
        <v>22</v>
      </c>
      <c r="AY2" s="95" t="str">
        <f>IF(Entry!B29="","",Entry!B29)</f>
        <v/>
      </c>
      <c r="AZ2" s="95" t="str">
        <f>IF(Entry!C29="","",Entry!C29)</f>
        <v/>
      </c>
      <c r="BA2" s="95" t="str">
        <f>IF(Entry!F29="","",IF(Entry!F29=1,"①",IF(Entry!F29=2,"②",IF(Entry!F29=3,"③"))))</f>
        <v/>
      </c>
      <c r="BB2" s="95" t="str">
        <f>IF(AND(Entry!B29="",Entry!C29=""),"",Entry!$B$6)</f>
        <v/>
      </c>
    </row>
    <row r="3" spans="1:54">
      <c r="A3" s="95">
        <f>Entry!$G$5</f>
        <v>0</v>
      </c>
      <c r="B3" s="95" t="str">
        <f>IF(AND(Entry!B23="",Entry!C23=""),"",Entry!$B$4&amp;"支部")</f>
        <v/>
      </c>
      <c r="C3" s="139" t="str">
        <f>IFERROR(VLOOKUP(B3,支部!$A$1:$B$10,2,FALSE),"")</f>
        <v/>
      </c>
      <c r="D3" s="95" t="s">
        <v>19</v>
      </c>
      <c r="E3" s="95" t="str">
        <f>IF(AND(Entry!B23="",Entry!C23=""),"",Entry!$B$6)</f>
        <v/>
      </c>
      <c r="F3" s="95">
        <v>2</v>
      </c>
      <c r="G3" s="95" t="str">
        <f>IF(Entry!B23="","",Entry!B23)</f>
        <v/>
      </c>
      <c r="H3" s="95" t="str">
        <f>IF(Entry!C23="","",Entry!C23)</f>
        <v/>
      </c>
      <c r="I3" s="95" t="str">
        <f>IF(Entry!D23="","",Entry!D23)</f>
        <v/>
      </c>
      <c r="J3" s="95" t="str">
        <f>IF(Entry!E23="","",Entry!E23)</f>
        <v/>
      </c>
      <c r="K3" s="95" t="str">
        <f>IF(Entry!F23="","",IF(Entry!F23=1,"①",IF(Entry!F23=2,"②",IF(Entry!F23=3,"③"))))</f>
        <v/>
      </c>
      <c r="L3" s="95" t="str">
        <f>IF(AND(Entry!B23="",Entry!C23=""),"",Entry!$B$5)</f>
        <v/>
      </c>
      <c r="M3" s="139" t="str">
        <f t="shared" ref="M3:M6" si="0">IF(G3="","",G3)&amp;IF(K3="","",K3)</f>
        <v/>
      </c>
      <c r="O3" s="95" t="str">
        <f>IF(AND(Entry!B29="",Entry!C29=""),"",Entry!$B$4&amp;"支部")</f>
        <v/>
      </c>
      <c r="P3" s="95" t="str">
        <f>IFERROR(VLOOKUP(O3,支部!$A$1:$B$10,2,FALSE),"")</f>
        <v/>
      </c>
      <c r="Q3" s="95" t="s">
        <v>20</v>
      </c>
      <c r="R3" s="95" t="str">
        <f>IF(AND(Entry!B29="",Entry!C29=""),"",Entry!$B$6)</f>
        <v/>
      </c>
      <c r="S3" s="95" t="s">
        <v>22</v>
      </c>
      <c r="T3" s="95" t="s">
        <v>22</v>
      </c>
      <c r="U3" s="95">
        <v>1</v>
      </c>
      <c r="V3" s="95" t="str">
        <f>IF(Entry!B29="","",Entry!B29)</f>
        <v/>
      </c>
      <c r="W3" s="95" t="str">
        <f>IF(Entry!C29="","",Entry!C29)</f>
        <v/>
      </c>
      <c r="X3" s="95" t="str">
        <f>IF(Entry!D29="","",Entry!D29)</f>
        <v/>
      </c>
      <c r="Y3" s="95" t="str">
        <f>IF(Entry!E29="","",Entry!E29)</f>
        <v/>
      </c>
      <c r="Z3" s="95" t="str">
        <f>IF(Entry!F29="","",IF(Entry!F29=1,"①",IF(Entry!F29=2,"②",IF(Entry!F29=3,"③"))))</f>
        <v/>
      </c>
      <c r="AA3" s="95" t="str">
        <f>IF(AND(Entry!B29="",Entry!C29=""),"",Entry!$B$5)</f>
        <v/>
      </c>
      <c r="AD3" s="95" t="str">
        <f>IF(AND(Entry!B17="",Entry!C17=""),"",Entry!$B$4&amp;"支部")</f>
        <v/>
      </c>
      <c r="AE3" s="141" t="str">
        <f>IFERROR(VLOOKUP(AD3,支部!$A$1:$B$10,2,FALSE),"")</f>
        <v/>
      </c>
      <c r="AF3" s="95" t="str">
        <f>IF(AND(Entry!B17="",Entry!C17=""),"",Entry!$B$6)</f>
        <v/>
      </c>
      <c r="AG3" s="95">
        <v>2</v>
      </c>
      <c r="AH3" s="95" t="str">
        <f>IF(Entry!B17="","",Entry!B17)</f>
        <v/>
      </c>
      <c r="AI3" s="95" t="str">
        <f>IF(Entry!C17="","",Entry!C17)</f>
        <v/>
      </c>
      <c r="AJ3" s="95" t="str">
        <f>IF(Entry!D17="","",Entry!D17)</f>
        <v/>
      </c>
      <c r="AK3" s="95" t="str">
        <f>IF(Entry!E17="","",Entry!E17)</f>
        <v/>
      </c>
      <c r="AL3" s="95" t="str">
        <f>IF(Entry!F17="","",IF(Entry!F17=1,"①",IF(Entry!F17=2,"②",IF(Entry!F17=3,"③"))))</f>
        <v/>
      </c>
      <c r="AM3" s="95" t="str">
        <f>IF(Entry!F17="","",IF(Entry!F17=1,"①",IF(Entry!F17=2,"②",IF(Entry!F17=3,"③"))))</f>
        <v/>
      </c>
      <c r="AN3" s="95" t="str">
        <f>IF(Entry!B17="","",Entry!$B$5)</f>
        <v/>
      </c>
      <c r="AO3" s="95" t="str">
        <f>IF(AND(Entry!B17="",Entry!C17=""),"",Entry!$E$4)</f>
        <v/>
      </c>
      <c r="AQ3" s="95" t="str">
        <f>IF(AND(Entry!B31="",Entry!C31=""),"",Entry!$B$4&amp;"支部")</f>
        <v/>
      </c>
      <c r="AR3" s="95" t="s">
        <v>20</v>
      </c>
      <c r="AS3" s="95">
        <v>2</v>
      </c>
      <c r="AT3" s="95" t="s">
        <v>21</v>
      </c>
      <c r="AU3" s="95" t="str">
        <f>IF(Entry!B30="","",Entry!B30)</f>
        <v/>
      </c>
      <c r="AV3" s="95" t="str">
        <f>IF(Entry!C30="","",Entry!C30)</f>
        <v/>
      </c>
      <c r="AW3" s="95" t="str">
        <f>IF(Entry!F30="","",IF(Entry!F30=1,"①",IF(Entry!F30=2,"②",IF(Entry!F30=3,"③"))))</f>
        <v/>
      </c>
      <c r="AX3" s="95" t="s">
        <v>22</v>
      </c>
      <c r="AY3" s="95" t="str">
        <f>IF(Entry!B31="","",Entry!B31)</f>
        <v/>
      </c>
      <c r="AZ3" s="95" t="str">
        <f>IF(Entry!C31="","",Entry!C31)</f>
        <v/>
      </c>
      <c r="BA3" s="95" t="str">
        <f>IF(Entry!F31="","",IF(Entry!F31=1,"①",IF(Entry!F31=2,"②",IF(Entry!F31=3,"③"))))</f>
        <v/>
      </c>
      <c r="BB3" s="95" t="str">
        <f>IF(AND(Entry!B31="",Entry!C31=""),"",Entry!$B$6)</f>
        <v/>
      </c>
    </row>
    <row r="4" spans="1:54">
      <c r="A4" s="95">
        <f>Entry!$G$5</f>
        <v>0</v>
      </c>
      <c r="B4" s="95" t="str">
        <f>IF(AND(Entry!B24="",Entry!C24=""),"",Entry!$B$4&amp;"支部")</f>
        <v/>
      </c>
      <c r="C4" s="139" t="str">
        <f>IFERROR(VLOOKUP(B4,支部!$A$1:$B$10,2,FALSE),"")</f>
        <v/>
      </c>
      <c r="D4" s="95" t="s">
        <v>19</v>
      </c>
      <c r="E4" s="95" t="str">
        <f>IF(AND(Entry!B24="",Entry!C24=""),"",Entry!$B$6)</f>
        <v/>
      </c>
      <c r="F4" s="95">
        <v>3</v>
      </c>
      <c r="G4" s="95" t="str">
        <f>IF(Entry!B24="","",Entry!B24)</f>
        <v/>
      </c>
      <c r="H4" s="95" t="str">
        <f>IF(Entry!C24="","",Entry!C24)</f>
        <v/>
      </c>
      <c r="I4" s="95" t="str">
        <f>IF(Entry!D24="","",Entry!D24)</f>
        <v/>
      </c>
      <c r="J4" s="95" t="str">
        <f>IF(Entry!E24="","",Entry!E24)</f>
        <v/>
      </c>
      <c r="K4" s="95" t="str">
        <f>IF(Entry!F24="","",IF(Entry!F24=1,"①",IF(Entry!F24=2,"②",IF(Entry!F24=3,"③"))))</f>
        <v/>
      </c>
      <c r="L4" s="95" t="str">
        <f>IF(AND(Entry!B24="",Entry!C24=""),"",Entry!$B$5)</f>
        <v/>
      </c>
      <c r="M4" s="139" t="str">
        <f t="shared" si="0"/>
        <v/>
      </c>
      <c r="O4" s="95" t="str">
        <f>IF(AND(Entry!B30="",Entry!C30=""),"",Entry!$B$4&amp;"支部")</f>
        <v/>
      </c>
      <c r="P4" s="95" t="str">
        <f>IFERROR(VLOOKUP(O4,支部!$A$1:$B$10,2,FALSE),"")</f>
        <v/>
      </c>
      <c r="Q4" s="95" t="s">
        <v>20</v>
      </c>
      <c r="R4" s="95" t="str">
        <f>IF(AND(Entry!B30="",Entry!C30=""),"",Entry!$B$6)</f>
        <v/>
      </c>
      <c r="S4" s="95" t="s">
        <v>21</v>
      </c>
      <c r="T4" s="95" t="s">
        <v>21</v>
      </c>
      <c r="U4" s="95">
        <v>2</v>
      </c>
      <c r="V4" s="95" t="str">
        <f>IF(Entry!B30="","",Entry!B30)</f>
        <v/>
      </c>
      <c r="W4" s="95" t="str">
        <f>IF(Entry!C30="","",Entry!C30)</f>
        <v/>
      </c>
      <c r="X4" s="95" t="str">
        <f>IF(Entry!D30="","",Entry!D30)</f>
        <v/>
      </c>
      <c r="Y4" s="95" t="str">
        <f>IF(Entry!E30="","",Entry!E30)</f>
        <v/>
      </c>
      <c r="Z4" s="95" t="str">
        <f>IF(Entry!F30="","",IF(Entry!F30=1,"①",IF(Entry!F30=2,"②",IF(Entry!F30=3,"③"))))</f>
        <v/>
      </c>
      <c r="AA4" s="95" t="str">
        <f>IF(AND(Entry!B30="",Entry!C30=""),"",Entry!$B$5)</f>
        <v/>
      </c>
      <c r="AB4" s="95" t="str">
        <f t="shared" ref="AB4" si="1">IF(V4="","",V4)&amp;IF(Z4="","",Z4)&amp;"・"&amp;IF(V5="","",V5)&amp;IF(Z5="","",Z5)</f>
        <v>・</v>
      </c>
      <c r="AD4" s="95" t="str">
        <f>IF(AND(Entry!B18="",Entry!C18=""),"",Entry!$B$4&amp;"支部")</f>
        <v/>
      </c>
      <c r="AE4" s="141" t="str">
        <f>IFERROR(VLOOKUP(AD4,支部!$A$1:$B$10,2,FALSE),"")</f>
        <v/>
      </c>
      <c r="AF4" s="95" t="str">
        <f>IF(AND(Entry!B18="",Entry!C18=""),"",Entry!$B$6)</f>
        <v/>
      </c>
      <c r="AG4" s="95">
        <v>3</v>
      </c>
      <c r="AH4" s="95" t="str">
        <f>IF(Entry!B18="","",Entry!B18)</f>
        <v/>
      </c>
      <c r="AI4" s="95" t="str">
        <f>IF(Entry!C18="","",Entry!C18)</f>
        <v/>
      </c>
      <c r="AJ4" s="95" t="str">
        <f>IF(Entry!D18="","",Entry!D18)</f>
        <v/>
      </c>
      <c r="AK4" s="95" t="str">
        <f>IF(Entry!E18="","",Entry!E18)</f>
        <v/>
      </c>
      <c r="AL4" s="95" t="str">
        <f>IF(Entry!F18="","",IF(Entry!F18=1,"①",IF(Entry!F18=2,"②",IF(Entry!F18=3,"③"))))</f>
        <v/>
      </c>
      <c r="AM4" s="95" t="str">
        <f>IF(Entry!F18="","",IF(Entry!F18=1,"①",IF(Entry!F18=2,"②",IF(Entry!F18=3,"③"))))</f>
        <v/>
      </c>
      <c r="AN4" s="95" t="str">
        <f>IF(Entry!B18="","",Entry!$B$5)</f>
        <v/>
      </c>
      <c r="AO4" s="95" t="str">
        <f>IF(AND(Entry!B18="",Entry!C18=""),"",Entry!$E$4)</f>
        <v/>
      </c>
      <c r="AQ4" s="95" t="str">
        <f>IF(AND(Entry!B33="",Entry!C33=""),"",Entry!$B$4&amp;"支部")</f>
        <v/>
      </c>
      <c r="AR4" s="95" t="s">
        <v>20</v>
      </c>
      <c r="AS4" s="95">
        <v>3</v>
      </c>
      <c r="AT4" s="95" t="s">
        <v>21</v>
      </c>
      <c r="AU4" s="95" t="str">
        <f>IF(Entry!B32="","",Entry!B32)</f>
        <v/>
      </c>
      <c r="AV4" s="95" t="str">
        <f>IF(Entry!C32="","",Entry!C32)</f>
        <v/>
      </c>
      <c r="AW4" s="95" t="str">
        <f>IF(Entry!F32="","",IF(Entry!F32=1,"①",IF(Entry!F32=2,"②",IF(Entry!F32=3,"③"))))</f>
        <v/>
      </c>
      <c r="AX4" s="95" t="s">
        <v>22</v>
      </c>
      <c r="AY4" s="95" t="str">
        <f>IF(Entry!B33="","",Entry!B33)</f>
        <v/>
      </c>
      <c r="AZ4" s="95" t="str">
        <f>IF(Entry!C33="","",Entry!C33)</f>
        <v/>
      </c>
      <c r="BA4" s="95" t="str">
        <f>IF(Entry!F33="","",IF(Entry!F33=1,"①",IF(Entry!F33=2,"②",IF(Entry!F33=3,"③"))))</f>
        <v/>
      </c>
      <c r="BB4" s="95" t="str">
        <f>IF(AND(Entry!B33="",Entry!C33=""),"",Entry!$B$6)</f>
        <v/>
      </c>
    </row>
    <row r="5" spans="1:54">
      <c r="A5" s="95">
        <f>Entry!$G$5</f>
        <v>0</v>
      </c>
      <c r="B5" s="95" t="str">
        <f>IF(AND(Entry!B25="",Entry!C25=""),"",Entry!$B$4&amp;"支部")</f>
        <v/>
      </c>
      <c r="C5" s="139" t="str">
        <f>IFERROR(VLOOKUP(B5,支部!$A$1:$B$10,2,FALSE),"")</f>
        <v/>
      </c>
      <c r="D5" s="95" t="s">
        <v>19</v>
      </c>
      <c r="E5" s="95" t="str">
        <f>IF(AND(Entry!B25="",Entry!C25=""),"",Entry!$B$6)</f>
        <v/>
      </c>
      <c r="F5" s="95">
        <v>4</v>
      </c>
      <c r="G5" s="95" t="str">
        <f>IF(Entry!B25="","",Entry!B25)</f>
        <v/>
      </c>
      <c r="H5" s="95" t="str">
        <f>IF(Entry!C25="","",Entry!C25)</f>
        <v/>
      </c>
      <c r="I5" s="95" t="str">
        <f>IF(Entry!D25="","",Entry!D25)</f>
        <v/>
      </c>
      <c r="J5" s="95" t="str">
        <f>IF(Entry!E25="","",Entry!E25)</f>
        <v/>
      </c>
      <c r="K5" s="95" t="str">
        <f>IF(Entry!F25="","",IF(Entry!F25=1,"①",IF(Entry!F25=2,"②",IF(Entry!F25=3,"③"))))</f>
        <v/>
      </c>
      <c r="L5" s="95" t="str">
        <f>IF(AND(Entry!B25="",Entry!C25=""),"",Entry!$B$5)</f>
        <v/>
      </c>
      <c r="M5" s="139" t="str">
        <f t="shared" si="0"/>
        <v/>
      </c>
      <c r="O5" s="95" t="str">
        <f>IF(AND(Entry!B31="",Entry!C31=""),"",Entry!$B$4&amp;"支部")</f>
        <v/>
      </c>
      <c r="P5" s="95" t="str">
        <f>IFERROR(VLOOKUP(O5,支部!$A$1:$B$10,2,FALSE),"")</f>
        <v/>
      </c>
      <c r="Q5" s="95" t="s">
        <v>20</v>
      </c>
      <c r="R5" s="95" t="str">
        <f>IF(AND(Entry!B31="",Entry!C31=""),"",Entry!$B$6)</f>
        <v/>
      </c>
      <c r="S5" s="95" t="s">
        <v>22</v>
      </c>
      <c r="T5" s="95" t="s">
        <v>22</v>
      </c>
      <c r="U5" s="95">
        <v>2</v>
      </c>
      <c r="V5" s="95" t="str">
        <f>IF(Entry!B31="","",Entry!B31)</f>
        <v/>
      </c>
      <c r="W5" s="95" t="str">
        <f>IF(Entry!C31="","",Entry!C31)</f>
        <v/>
      </c>
      <c r="X5" s="95" t="str">
        <f>IF(Entry!D31="","",Entry!D31)</f>
        <v/>
      </c>
      <c r="Y5" s="95" t="str">
        <f>IF(Entry!E31="","",Entry!E31)</f>
        <v/>
      </c>
      <c r="Z5" s="95" t="str">
        <f>IF(Entry!F31="","",IF(Entry!F31=1,"①",IF(Entry!F31=2,"②",IF(Entry!F31=3,"③"))))</f>
        <v/>
      </c>
      <c r="AA5" s="95" t="str">
        <f>IF(AND(Entry!B31="",Entry!C31=""),"",Entry!$B$5)</f>
        <v/>
      </c>
      <c r="AD5" s="95" t="str">
        <f>IF(AND(Entry!B19="",Entry!C19=""),"",Entry!$B$4&amp;"支部")</f>
        <v/>
      </c>
      <c r="AE5" s="141" t="str">
        <f>IFERROR(VLOOKUP(AD5,支部!$A$1:$B$10,2,FALSE),"")</f>
        <v/>
      </c>
      <c r="AF5" s="95" t="str">
        <f>IF(AND(Entry!B19="",Entry!C19=""),"",Entry!$B$6)</f>
        <v/>
      </c>
      <c r="AG5" s="95">
        <v>4</v>
      </c>
      <c r="AH5" s="95" t="str">
        <f>IF(Entry!B19="","",Entry!B19)</f>
        <v/>
      </c>
      <c r="AI5" s="95" t="str">
        <f>IF(Entry!C19="","",Entry!C19)</f>
        <v/>
      </c>
      <c r="AJ5" s="95" t="str">
        <f>IF(Entry!D19="","",Entry!D19)</f>
        <v/>
      </c>
      <c r="AK5" s="95" t="str">
        <f>IF(Entry!E19="","",Entry!E19)</f>
        <v/>
      </c>
      <c r="AL5" s="95" t="str">
        <f>IF(Entry!F19="","",IF(Entry!F19=1,"①",IF(Entry!F19=2,"②",IF(Entry!F19=3,"③"))))</f>
        <v/>
      </c>
      <c r="AM5" s="95" t="str">
        <f>IF(Entry!F19="","",IF(Entry!F19=1,"①",IF(Entry!F19=2,"②",IF(Entry!F19=3,"③"))))</f>
        <v/>
      </c>
      <c r="AN5" s="95" t="str">
        <f>IF(Entry!B19="","",Entry!$B$5)</f>
        <v/>
      </c>
      <c r="AO5" s="95" t="str">
        <f>IF(AND(Entry!B19="",Entry!C19=""),"",Entry!$E$4)</f>
        <v/>
      </c>
      <c r="AQ5" s="95" t="str">
        <f>IF(AND(Entry!B35="",Entry!C35=""),"",Entry!$B$4&amp;"支部")</f>
        <v/>
      </c>
      <c r="AR5" s="95" t="s">
        <v>20</v>
      </c>
      <c r="AS5" s="95">
        <v>4</v>
      </c>
      <c r="AT5" s="95" t="s">
        <v>21</v>
      </c>
      <c r="AU5" s="95" t="str">
        <f>IF(Entry!B34="","",Entry!B34)</f>
        <v/>
      </c>
      <c r="AV5" s="95" t="str">
        <f>IF(Entry!C34="","",Entry!C34)</f>
        <v/>
      </c>
      <c r="AW5" s="95" t="str">
        <f>IF(Entry!F34="","",IF(Entry!F34=1,"①",IF(Entry!F34=2,"②",IF(Entry!F34=3,"③"))))</f>
        <v/>
      </c>
      <c r="AX5" s="95" t="s">
        <v>22</v>
      </c>
      <c r="AY5" s="95" t="str">
        <f>IF(Entry!B35="","",Entry!B35)</f>
        <v/>
      </c>
      <c r="AZ5" s="95" t="str">
        <f>IF(Entry!C35="","",Entry!C35)</f>
        <v/>
      </c>
      <c r="BA5" s="95" t="str">
        <f>IF(Entry!F35="","",IF(Entry!F35=1,"①",IF(Entry!F35=2,"②",IF(Entry!F35=3,"③"))))</f>
        <v/>
      </c>
      <c r="BB5" s="95" t="str">
        <f>IF(AND(Entry!B35="",Entry!C35=""),"",Entry!$B$6)</f>
        <v/>
      </c>
    </row>
    <row r="6" spans="1:54">
      <c r="A6" s="95">
        <f>Entry!$G$5</f>
        <v>0</v>
      </c>
      <c r="B6" s="95" t="str">
        <f>IF(AND(Entry!B26="",Entry!C26=""),"",Entry!$B$4&amp;"支部")</f>
        <v/>
      </c>
      <c r="C6" s="139" t="str">
        <f>IFERROR(VLOOKUP(B6,支部!$A$1:$B$10,2,FALSE),"")</f>
        <v/>
      </c>
      <c r="D6" s="95" t="s">
        <v>19</v>
      </c>
      <c r="E6" s="95" t="str">
        <f>IF(AND(Entry!B26="",Entry!C26=""),"",Entry!$B$6)</f>
        <v/>
      </c>
      <c r="F6" s="95">
        <v>5</v>
      </c>
      <c r="G6" s="95" t="str">
        <f>IF(Entry!B26="","",Entry!B26)</f>
        <v/>
      </c>
      <c r="H6" s="95" t="str">
        <f>IF(Entry!C26="","",Entry!C26)</f>
        <v/>
      </c>
      <c r="I6" s="95" t="str">
        <f>IF(Entry!D26="","",Entry!D26)</f>
        <v/>
      </c>
      <c r="J6" s="95" t="str">
        <f>IF(Entry!E26="","",Entry!E26)</f>
        <v/>
      </c>
      <c r="K6" s="95" t="str">
        <f>IF(Entry!F26="","",IF(Entry!F26=1,"①",IF(Entry!F26=2,"②",IF(Entry!F26=3,"③"))))</f>
        <v/>
      </c>
      <c r="L6" s="95" t="str">
        <f>IF(AND(Entry!B26="",Entry!C26=""),"",Entry!$B$5)</f>
        <v/>
      </c>
      <c r="M6" s="139" t="str">
        <f t="shared" si="0"/>
        <v/>
      </c>
      <c r="O6" s="95" t="str">
        <f>IF(AND(Entry!B32="",Entry!C32=""),"",Entry!$B$4&amp;"支部")</f>
        <v/>
      </c>
      <c r="P6" s="95" t="str">
        <f>IFERROR(VLOOKUP(O6,支部!$A$1:$B$10,2,FALSE),"")</f>
        <v/>
      </c>
      <c r="Q6" s="95" t="s">
        <v>20</v>
      </c>
      <c r="R6" s="95" t="str">
        <f>IF(AND(Entry!B32="",Entry!C32=""),"",Entry!$B$6)</f>
        <v/>
      </c>
      <c r="S6" s="95" t="s">
        <v>21</v>
      </c>
      <c r="T6" s="95" t="s">
        <v>21</v>
      </c>
      <c r="U6" s="95">
        <v>3</v>
      </c>
      <c r="V6" s="95" t="str">
        <f>IF(Entry!B32="","",Entry!B32)</f>
        <v/>
      </c>
      <c r="W6" s="95" t="str">
        <f>IF(Entry!C32="","",Entry!C32)</f>
        <v/>
      </c>
      <c r="X6" s="95" t="str">
        <f>IF(Entry!D32="","",Entry!D32)</f>
        <v/>
      </c>
      <c r="Y6" s="95" t="str">
        <f>IF(Entry!E32="","",Entry!E32)</f>
        <v/>
      </c>
      <c r="Z6" s="95" t="str">
        <f>IF(Entry!F32="","",IF(Entry!F32=1,"①",IF(Entry!F32=2,"②",IF(Entry!F32=3,"③"))))</f>
        <v/>
      </c>
      <c r="AA6" s="95" t="str">
        <f>IF(AND(Entry!B32="",Entry!C32=""),"",Entry!$B$5)</f>
        <v/>
      </c>
      <c r="AB6" s="95" t="str">
        <f t="shared" ref="AB6" si="2">IF(V6="","",V6)&amp;IF(Z6="","",Z6)&amp;"・"&amp;IF(V7="","",V7)&amp;IF(Z7="","",Z7)</f>
        <v>・</v>
      </c>
      <c r="AD6" s="95" t="str">
        <f>IF(AND(Entry!B20="",Entry!C20=""),"",Entry!$B$4&amp;"支部")</f>
        <v/>
      </c>
      <c r="AE6" s="141" t="str">
        <f>IFERROR(VLOOKUP(AD6,支部!$A$1:$B$10,2,FALSE),"")</f>
        <v/>
      </c>
      <c r="AF6" s="95" t="str">
        <f>IF(AND(Entry!B20="",Entry!C20=""),"",Entry!$B$6)</f>
        <v/>
      </c>
      <c r="AG6" s="95">
        <v>5</v>
      </c>
      <c r="AH6" s="95" t="str">
        <f>IF(Entry!B20="","",Entry!B20)</f>
        <v/>
      </c>
      <c r="AI6" s="95" t="str">
        <f>IF(Entry!C20="","",Entry!C20)</f>
        <v/>
      </c>
      <c r="AJ6" s="95" t="str">
        <f>IF(Entry!D20="","",Entry!D20)</f>
        <v/>
      </c>
      <c r="AK6" s="95" t="str">
        <f>IF(Entry!E20="","",Entry!E20)</f>
        <v/>
      </c>
      <c r="AL6" s="95" t="str">
        <f>IF(Entry!F20="","",IF(Entry!F20=1,"①",IF(Entry!F20=2,"②",IF(Entry!F20=3,"③"))))</f>
        <v/>
      </c>
      <c r="AM6" s="95" t="str">
        <f>IF(Entry!F20="","",IF(Entry!F20=1,"①",IF(Entry!F20=2,"②",IF(Entry!F20=3,"③"))))</f>
        <v/>
      </c>
      <c r="AN6" s="95" t="str">
        <f>IF(Entry!B20="","",Entry!$B$5)</f>
        <v/>
      </c>
      <c r="AO6" s="95" t="str">
        <f>IF(AND(Entry!B20="",Entry!C20=""),"",Entry!$E$4)</f>
        <v/>
      </c>
      <c r="AQ6" s="95" t="str">
        <f>IF(AND(Entry!B37="",Entry!C37=""),"",Entry!$B$4&amp;"支部")</f>
        <v/>
      </c>
      <c r="AR6" s="95" t="s">
        <v>20</v>
      </c>
      <c r="AS6" s="95">
        <v>5</v>
      </c>
      <c r="AT6" s="95" t="s">
        <v>21</v>
      </c>
      <c r="AU6" s="95" t="str">
        <f>IF(Entry!B36="","",Entry!B36)</f>
        <v/>
      </c>
      <c r="AV6" s="95" t="str">
        <f>IF(Entry!C36="","",Entry!C36)</f>
        <v/>
      </c>
      <c r="AW6" s="95" t="str">
        <f>IF(Entry!F36="","",IF(Entry!F36=1,"①",IF(Entry!F36=2,"②",IF(Entry!F36=3,"③"))))</f>
        <v/>
      </c>
      <c r="AX6" s="95" t="s">
        <v>22</v>
      </c>
      <c r="AY6" s="95" t="str">
        <f>IF(Entry!B37="","",Entry!B37)</f>
        <v/>
      </c>
      <c r="AZ6" s="95" t="str">
        <f>IF(Entry!C37="","",Entry!C37)</f>
        <v/>
      </c>
      <c r="BA6" s="95" t="str">
        <f>IF(Entry!F37="","",IF(Entry!F37=1,"①",IF(Entry!F37=2,"②",IF(Entry!F37=3,"③"))))</f>
        <v/>
      </c>
      <c r="BB6" s="95" t="str">
        <f>IF(AND(Entry!B37="",Entry!C37=""),"",Entry!$B$6)</f>
        <v/>
      </c>
    </row>
    <row r="7" spans="1:54">
      <c r="A7" s="95">
        <f>Entry!$G$5</f>
        <v>0</v>
      </c>
      <c r="C7" s="139" t="str">
        <f>IFERROR(VLOOKUP(B7,支部!$A$1:$B$10,2,FALSE),"")</f>
        <v/>
      </c>
      <c r="M7" s="139"/>
      <c r="O7" s="95" t="str">
        <f>IF(AND(Entry!B33="",Entry!C33=""),"",Entry!$B$4&amp;"支部")</f>
        <v/>
      </c>
      <c r="P7" s="95" t="str">
        <f>IFERROR(VLOOKUP(O7,支部!$A$1:$B$10,2,FALSE),"")</f>
        <v/>
      </c>
      <c r="Q7" s="95" t="s">
        <v>20</v>
      </c>
      <c r="R7" s="95" t="str">
        <f>IF(AND(Entry!B33="",Entry!C33=""),"",Entry!$B$6)</f>
        <v/>
      </c>
      <c r="S7" s="95" t="s">
        <v>22</v>
      </c>
      <c r="T7" s="95" t="s">
        <v>22</v>
      </c>
      <c r="U7" s="95">
        <v>3</v>
      </c>
      <c r="V7" s="95" t="str">
        <f>IF(Entry!B33="","",Entry!B33)</f>
        <v/>
      </c>
      <c r="W7" s="95" t="str">
        <f>IF(Entry!C33="","",Entry!C33)</f>
        <v/>
      </c>
      <c r="X7" s="95" t="str">
        <f>IF(Entry!D33="","",Entry!D33)</f>
        <v/>
      </c>
      <c r="Y7" s="95" t="str">
        <f>IF(Entry!E33="","",Entry!E33)</f>
        <v/>
      </c>
      <c r="Z7" s="95" t="str">
        <f>IF(Entry!F33="","",IF(Entry!F33=1,"①",IF(Entry!F33=2,"②",IF(Entry!F33=3,"③"))))</f>
        <v/>
      </c>
      <c r="AA7" s="95" t="str">
        <f>IF(AND(Entry!B33="",Entry!C33=""),"",Entry!$B$5)</f>
        <v/>
      </c>
    </row>
    <row r="8" spans="1:54">
      <c r="A8" s="95">
        <f>Entry!$G$5</f>
        <v>0</v>
      </c>
      <c r="C8" s="139" t="str">
        <f>IFERROR(VLOOKUP(B8,支部!$A$1:$B$10,2,FALSE),"")</f>
        <v/>
      </c>
      <c r="M8" s="139"/>
      <c r="O8" s="95" t="str">
        <f>IF(AND(Entry!B34="",Entry!C34=""),"",Entry!$B$4&amp;"支部")</f>
        <v/>
      </c>
      <c r="P8" s="95" t="str">
        <f>IFERROR(VLOOKUP(O8,支部!$A$1:$B$10,2,FALSE),"")</f>
        <v/>
      </c>
      <c r="Q8" s="95" t="s">
        <v>20</v>
      </c>
      <c r="R8" s="95" t="str">
        <f>IF(AND(Entry!B34="",Entry!C34=""),"",Entry!$B$6)</f>
        <v/>
      </c>
      <c r="S8" s="95" t="s">
        <v>21</v>
      </c>
      <c r="T8" s="95" t="s">
        <v>21</v>
      </c>
      <c r="U8" s="95">
        <v>4</v>
      </c>
      <c r="V8" s="95" t="str">
        <f>IF(Entry!B34="","",Entry!B34)</f>
        <v/>
      </c>
      <c r="W8" s="95" t="str">
        <f>IF(Entry!C34="","",Entry!C34)</f>
        <v/>
      </c>
      <c r="X8" s="95" t="str">
        <f>IF(Entry!D34="","",Entry!D34)</f>
        <v/>
      </c>
      <c r="Y8" s="95" t="str">
        <f>IF(Entry!E34="","",Entry!E34)</f>
        <v/>
      </c>
      <c r="Z8" s="95" t="str">
        <f>IF(Entry!F34="","",IF(Entry!F34=1,"①",IF(Entry!F34=2,"②",IF(Entry!F34=3,"③"))))</f>
        <v/>
      </c>
      <c r="AA8" s="95" t="str">
        <f>IF(AND(Entry!B34="",Entry!C34=""),"",Entry!$B$5)</f>
        <v/>
      </c>
      <c r="AB8" s="95" t="str">
        <f t="shared" ref="AB8" si="3">IF(V8="","",V8)&amp;IF(Z8="","",Z8)&amp;"・"&amp;IF(V9="","",V9)&amp;IF(Z9="","",Z9)</f>
        <v>・</v>
      </c>
    </row>
    <row r="9" spans="1:54">
      <c r="A9" s="95">
        <f>Entry!$G$5</f>
        <v>0</v>
      </c>
      <c r="C9" s="139" t="str">
        <f>IFERROR(VLOOKUP(B9,支部!$A$1:$B$10,2,FALSE),"")</f>
        <v/>
      </c>
      <c r="M9" s="139"/>
      <c r="O9" s="95" t="str">
        <f>IF(AND(Entry!B35="",Entry!C35=""),"",Entry!$B$4&amp;"支部")</f>
        <v/>
      </c>
      <c r="P9" s="95" t="str">
        <f>IFERROR(VLOOKUP(O9,支部!$A$1:$B$10,2,FALSE),"")</f>
        <v/>
      </c>
      <c r="Q9" s="95" t="s">
        <v>20</v>
      </c>
      <c r="R9" s="95" t="str">
        <f>IF(AND(Entry!B35="",Entry!C35=""),"",Entry!$B$6)</f>
        <v/>
      </c>
      <c r="S9" s="95" t="s">
        <v>22</v>
      </c>
      <c r="T9" s="95" t="s">
        <v>22</v>
      </c>
      <c r="U9" s="95">
        <v>4</v>
      </c>
      <c r="V9" s="95" t="str">
        <f>IF(Entry!B35="","",Entry!B35)</f>
        <v/>
      </c>
      <c r="W9" s="95" t="str">
        <f>IF(Entry!C35="","",Entry!C35)</f>
        <v/>
      </c>
      <c r="X9" s="95" t="str">
        <f>IF(Entry!D35="","",Entry!D35)</f>
        <v/>
      </c>
      <c r="Y9" s="95" t="str">
        <f>IF(Entry!E35="","",Entry!E35)</f>
        <v/>
      </c>
      <c r="Z9" s="95" t="str">
        <f>IF(Entry!F35="","",IF(Entry!F35=1,"①",IF(Entry!F35=2,"②",IF(Entry!F35=3,"③"))))</f>
        <v/>
      </c>
      <c r="AA9" s="95" t="str">
        <f>IF(AND(Entry!B35="",Entry!C35=""),"",Entry!$B$5)</f>
        <v/>
      </c>
    </row>
    <row r="10" spans="1:54">
      <c r="A10" s="95">
        <f>Entry!$G$5</f>
        <v>0</v>
      </c>
      <c r="C10" s="139" t="str">
        <f>IFERROR(VLOOKUP(B10,支部!$A$1:$B$10,2,FALSE),"")</f>
        <v/>
      </c>
      <c r="M10" s="139"/>
      <c r="O10" s="95" t="str">
        <f>IF(AND(Entry!B36="",Entry!C36=""),"",Entry!$B$4&amp;"支部")</f>
        <v/>
      </c>
      <c r="P10" s="95" t="str">
        <f>IFERROR(VLOOKUP(O10,支部!$A$1:$B$10,2,FALSE),"")</f>
        <v/>
      </c>
      <c r="Q10" s="95" t="s">
        <v>20</v>
      </c>
      <c r="R10" s="95" t="str">
        <f>IF(AND(Entry!B36="",Entry!C36=""),"",Entry!$B$6)</f>
        <v/>
      </c>
      <c r="S10" s="95" t="s">
        <v>21</v>
      </c>
      <c r="T10" s="95" t="s">
        <v>21</v>
      </c>
      <c r="U10" s="95">
        <v>5</v>
      </c>
      <c r="V10" s="95" t="str">
        <f>IF(Entry!B36="","",Entry!B36)</f>
        <v/>
      </c>
      <c r="W10" s="95" t="str">
        <f>IF(Entry!C36="","",Entry!C36)</f>
        <v/>
      </c>
      <c r="X10" s="95" t="str">
        <f>IF(Entry!D36="","",Entry!D36)</f>
        <v/>
      </c>
      <c r="Y10" s="95" t="str">
        <f>IF(Entry!E36="","",Entry!E36)</f>
        <v/>
      </c>
      <c r="Z10" s="95" t="str">
        <f>IF(Entry!F36="","",IF(Entry!F36=1,"①",IF(Entry!F36=2,"②",IF(Entry!F36=3,"③"))))</f>
        <v/>
      </c>
      <c r="AA10" s="95" t="str">
        <f>IF(AND(Entry!B36="",Entry!C36=""),"",Entry!$B$5)</f>
        <v/>
      </c>
      <c r="AB10" s="95" t="str">
        <f t="shared" ref="AB10" si="4">IF(V10="","",V10)&amp;IF(Z10="","",Z10)&amp;"・"&amp;IF(V11="","",V11)&amp;IF(Z11="","",Z11)</f>
        <v>・</v>
      </c>
    </row>
    <row r="11" spans="1:54">
      <c r="A11" s="95">
        <f>Entry!$G$5</f>
        <v>0</v>
      </c>
      <c r="C11" s="139" t="str">
        <f>IFERROR(VLOOKUP(B11,支部!$A$1:$B$10,2,FALSE),"")</f>
        <v/>
      </c>
      <c r="M11" s="139"/>
      <c r="O11" s="95" t="str">
        <f>IF(AND(Entry!B37="",Entry!C37=""),"",Entry!$B$4&amp;"支部")</f>
        <v/>
      </c>
      <c r="P11" s="95" t="str">
        <f>IFERROR(VLOOKUP(O11,支部!$A$1:$B$10,2,FALSE),"")</f>
        <v/>
      </c>
      <c r="Q11" s="95" t="s">
        <v>20</v>
      </c>
      <c r="R11" s="95" t="str">
        <f>IF(AND(Entry!B37="",Entry!C37=""),"",Entry!$B$6)</f>
        <v/>
      </c>
      <c r="S11" s="95" t="s">
        <v>22</v>
      </c>
      <c r="T11" s="95" t="s">
        <v>22</v>
      </c>
      <c r="U11" s="95">
        <v>5</v>
      </c>
      <c r="V11" s="95" t="str">
        <f>IF(Entry!B37="","",Entry!B37)</f>
        <v/>
      </c>
      <c r="W11" s="95" t="str">
        <f>IF(Entry!C37="","",Entry!C37)</f>
        <v/>
      </c>
      <c r="X11" s="95" t="str">
        <f>IF(Entry!D37="","",Entry!D37)</f>
        <v/>
      </c>
      <c r="Y11" s="95" t="str">
        <f>IF(Entry!E37="","",Entry!E37)</f>
        <v/>
      </c>
      <c r="Z11" s="95" t="str">
        <f>IF(Entry!F37="","",IF(Entry!F37=1,"①",IF(Entry!F37=2,"②",IF(Entry!F37=3,"③"))))</f>
        <v/>
      </c>
      <c r="AA11" s="95" t="str">
        <f>IF(AND(Entry!B37="",Entry!C37=""),"",Entry!$B$5)</f>
        <v/>
      </c>
    </row>
  </sheetData>
  <sheetProtection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18"/>
  <sheetViews>
    <sheetView showGridLines="0" showZeros="0" zoomScale="145" zoomScaleNormal="145" workbookViewId="0">
      <selection activeCell="AA12" sqref="AA12"/>
    </sheetView>
  </sheetViews>
  <sheetFormatPr defaultRowHeight="15" customHeight="1"/>
  <cols>
    <col min="1" max="1" width="5.25" style="9" customWidth="1"/>
    <col min="2" max="2" width="2.75" style="10" customWidth="1"/>
    <col min="3" max="3" width="1.625" style="108" customWidth="1"/>
    <col min="4" max="4" width="0.875" style="9" customWidth="1"/>
    <col min="5" max="5" width="5.625" style="9" customWidth="1"/>
    <col min="6" max="7" width="0.625" style="9" customWidth="1"/>
    <col min="8" max="8" width="5.625" style="9" customWidth="1"/>
    <col min="9" max="9" width="0.5" style="11" customWidth="1"/>
    <col min="10" max="10" width="1.875" style="9" customWidth="1"/>
    <col min="11" max="11" width="1.625" style="108" customWidth="1"/>
    <col min="12" max="12" width="0.875" style="9" customWidth="1"/>
    <col min="13" max="13" width="5.625" style="9" customWidth="1"/>
    <col min="14" max="15" width="0.625" style="9" customWidth="1"/>
    <col min="16" max="16" width="5.625" style="9" customWidth="1"/>
    <col min="17" max="17" width="0.5" style="9" customWidth="1"/>
    <col min="18" max="18" width="1.875" style="9" customWidth="1"/>
    <col min="19" max="19" width="1.625" style="108" customWidth="1"/>
    <col min="20" max="20" width="0.875" style="9" customWidth="1"/>
    <col min="21" max="21" width="5.625" style="9" customWidth="1"/>
    <col min="22" max="23" width="0.625" style="9" customWidth="1"/>
    <col min="24" max="24" width="5.625" style="9" customWidth="1"/>
    <col min="25" max="25" width="0.5" style="9" customWidth="1"/>
    <col min="26" max="26" width="1.875" style="9" customWidth="1"/>
    <col min="27" max="27" width="1.625" style="108" customWidth="1"/>
    <col min="28" max="28" width="0.875" style="9" customWidth="1"/>
    <col min="29" max="29" width="5.625" style="9" customWidth="1"/>
    <col min="30" max="31" width="0.625" style="9" customWidth="1"/>
    <col min="32" max="32" width="5.625" style="9" customWidth="1"/>
    <col min="33" max="33" width="0.5" style="9" customWidth="1"/>
    <col min="34" max="34" width="1.875" style="9" customWidth="1"/>
    <col min="35" max="35" width="1.625" style="115" customWidth="1"/>
    <col min="36" max="36" width="0.875" style="15" customWidth="1"/>
    <col min="37" max="37" width="5.625" style="15" customWidth="1"/>
    <col min="38" max="39" width="0.625" style="15" customWidth="1"/>
    <col min="40" max="40" width="5.625" style="15" customWidth="1"/>
    <col min="41" max="41" width="0.5" style="15" customWidth="1"/>
    <col min="42" max="42" width="1.875" style="15" customWidth="1"/>
    <col min="43" max="111" width="9" style="15"/>
    <col min="112" max="112" width="2.75" style="15" bestFit="1" customWidth="1"/>
    <col min="113" max="113" width="2.5" style="15" bestFit="1" customWidth="1"/>
    <col min="114" max="114" width="2.75" style="15" bestFit="1" customWidth="1"/>
    <col min="115" max="115" width="5.25" style="15" bestFit="1" customWidth="1"/>
    <col min="116" max="116" width="6.25" style="15" bestFit="1" customWidth="1"/>
    <col min="117" max="117" width="3.375" style="15" bestFit="1" customWidth="1"/>
    <col min="118" max="16384" width="9" style="15"/>
  </cols>
  <sheetData>
    <row r="1" spans="1:42" s="9" customFormat="1" ht="18" customHeight="1">
      <c r="A1" s="199" t="str">
        <f>Entry!B4&amp;Entry!C4</f>
        <v>支部</v>
      </c>
      <c r="B1" s="187">
        <f>Entry!B5</f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210" t="s">
        <v>45</v>
      </c>
      <c r="T1" s="211"/>
      <c r="U1" s="193">
        <f>Entry!B7</f>
        <v>0</v>
      </c>
      <c r="V1" s="194"/>
      <c r="W1" s="194"/>
      <c r="X1" s="194"/>
      <c r="Y1" s="194"/>
      <c r="Z1" s="137"/>
      <c r="AA1" s="208" t="s">
        <v>23</v>
      </c>
      <c r="AB1" s="209"/>
      <c r="AC1" s="193">
        <f>Entry!B9</f>
        <v>0</v>
      </c>
      <c r="AD1" s="194"/>
      <c r="AE1" s="194"/>
      <c r="AF1" s="194"/>
      <c r="AG1" s="194"/>
      <c r="AH1" s="132"/>
      <c r="AI1" s="204" t="s">
        <v>35</v>
      </c>
      <c r="AJ1" s="205"/>
      <c r="AK1" s="197" t="str">
        <f>Entry!B39&amp;Entry!C39</f>
        <v/>
      </c>
      <c r="AL1" s="198"/>
      <c r="AM1" s="198"/>
      <c r="AN1" s="198"/>
      <c r="AO1" s="198"/>
      <c r="AP1" s="130"/>
    </row>
    <row r="2" spans="1:42" s="9" customFormat="1" ht="18" customHeight="1" thickBot="1">
      <c r="A2" s="199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218" t="s">
        <v>46</v>
      </c>
      <c r="T2" s="219"/>
      <c r="U2" s="185">
        <f>Entry!B8</f>
        <v>0</v>
      </c>
      <c r="V2" s="186"/>
      <c r="W2" s="186"/>
      <c r="X2" s="186"/>
      <c r="Y2" s="186"/>
      <c r="Z2" s="138"/>
      <c r="AA2" s="206" t="s">
        <v>52</v>
      </c>
      <c r="AB2" s="207"/>
      <c r="AC2" s="185">
        <f>Entry!B10</f>
        <v>0</v>
      </c>
      <c r="AD2" s="186"/>
      <c r="AE2" s="186"/>
      <c r="AF2" s="186">
        <v>3</v>
      </c>
      <c r="AG2" s="186"/>
      <c r="AH2" s="131"/>
      <c r="AI2" s="202" t="s">
        <v>51</v>
      </c>
      <c r="AJ2" s="203"/>
      <c r="AK2" s="195">
        <f>Entry!B11</f>
        <v>0</v>
      </c>
      <c r="AL2" s="196"/>
      <c r="AM2" s="196"/>
      <c r="AN2" s="196"/>
      <c r="AO2" s="196"/>
      <c r="AP2" s="138"/>
    </row>
    <row r="3" spans="1:42" s="9" customFormat="1" ht="19.5" customHeight="1" thickBot="1">
      <c r="A3" s="199"/>
      <c r="B3" s="116" t="s">
        <v>48</v>
      </c>
      <c r="C3" s="109">
        <v>1</v>
      </c>
      <c r="D3" s="101"/>
      <c r="E3" s="102">
        <f>Entry!B16</f>
        <v>0</v>
      </c>
      <c r="F3" s="102"/>
      <c r="G3" s="102"/>
      <c r="H3" s="102">
        <f>Entry!C16</f>
        <v>0</v>
      </c>
      <c r="I3" s="102"/>
      <c r="J3" s="118" t="str">
        <f>Entry!J16</f>
        <v/>
      </c>
      <c r="K3" s="111">
        <v>2</v>
      </c>
      <c r="L3" s="101"/>
      <c r="M3" s="102">
        <f>Entry!B17</f>
        <v>0</v>
      </c>
      <c r="N3" s="102"/>
      <c r="O3" s="102"/>
      <c r="P3" s="102">
        <f>Entry!C17</f>
        <v>0</v>
      </c>
      <c r="Q3" s="102"/>
      <c r="R3" s="122" t="str">
        <f>Entry!J17</f>
        <v/>
      </c>
      <c r="S3" s="113">
        <v>3</v>
      </c>
      <c r="T3" s="101"/>
      <c r="U3" s="102">
        <f>Entry!B18</f>
        <v>0</v>
      </c>
      <c r="V3" s="102"/>
      <c r="W3" s="102"/>
      <c r="X3" s="102">
        <f>Entry!C18</f>
        <v>0</v>
      </c>
      <c r="Y3" s="102"/>
      <c r="Z3" s="118" t="str">
        <f>Entry!J18</f>
        <v/>
      </c>
      <c r="AA3" s="111">
        <v>4</v>
      </c>
      <c r="AB3" s="101"/>
      <c r="AC3" s="102">
        <f>Entry!B19</f>
        <v>0</v>
      </c>
      <c r="AD3" s="102"/>
      <c r="AE3" s="102"/>
      <c r="AF3" s="102">
        <f>Entry!C19</f>
        <v>0</v>
      </c>
      <c r="AG3" s="102"/>
      <c r="AH3" s="122" t="str">
        <f>Entry!J19</f>
        <v/>
      </c>
      <c r="AI3" s="113">
        <v>5</v>
      </c>
      <c r="AJ3" s="101"/>
      <c r="AK3" s="102">
        <f>Entry!B20</f>
        <v>0</v>
      </c>
      <c r="AL3" s="102"/>
      <c r="AM3" s="102"/>
      <c r="AN3" s="102">
        <f>Entry!C20</f>
        <v>0</v>
      </c>
      <c r="AO3" s="102"/>
      <c r="AP3" s="126" t="str">
        <f>Entry!J20</f>
        <v/>
      </c>
    </row>
    <row r="4" spans="1:42" s="9" customFormat="1" ht="17.25" customHeight="1" thickTop="1" thickBot="1">
      <c r="A4" s="199"/>
      <c r="B4" s="117" t="s">
        <v>49</v>
      </c>
      <c r="C4" s="110">
        <v>1</v>
      </c>
      <c r="D4" s="106"/>
      <c r="E4" s="107">
        <f>Entry!B22</f>
        <v>0</v>
      </c>
      <c r="F4" s="107"/>
      <c r="G4" s="107"/>
      <c r="H4" s="107">
        <f>Entry!C22</f>
        <v>0</v>
      </c>
      <c r="I4" s="107"/>
      <c r="J4" s="119" t="str">
        <f>Entry!J22</f>
        <v/>
      </c>
      <c r="K4" s="112">
        <v>2</v>
      </c>
      <c r="L4" s="106"/>
      <c r="M4" s="107">
        <f>Entry!B23</f>
        <v>0</v>
      </c>
      <c r="N4" s="107"/>
      <c r="O4" s="107"/>
      <c r="P4" s="107">
        <f>Entry!C23</f>
        <v>0</v>
      </c>
      <c r="Q4" s="107"/>
      <c r="R4" s="123" t="str">
        <f>Entry!J23</f>
        <v/>
      </c>
      <c r="S4" s="114">
        <v>3</v>
      </c>
      <c r="T4" s="106"/>
      <c r="U4" s="107">
        <f>Entry!B24</f>
        <v>0</v>
      </c>
      <c r="V4" s="107"/>
      <c r="W4" s="107"/>
      <c r="X4" s="107">
        <f>Entry!C24</f>
        <v>0</v>
      </c>
      <c r="Y4" s="107"/>
      <c r="Z4" s="119" t="str">
        <f>Entry!J24</f>
        <v/>
      </c>
      <c r="AA4" s="112">
        <v>4</v>
      </c>
      <c r="AB4" s="106"/>
      <c r="AC4" s="107">
        <f>Entry!B25</f>
        <v>0</v>
      </c>
      <c r="AD4" s="107"/>
      <c r="AE4" s="107"/>
      <c r="AF4" s="107">
        <f>Entry!C25</f>
        <v>0</v>
      </c>
      <c r="AG4" s="107"/>
      <c r="AH4" s="123" t="str">
        <f>Entry!J25</f>
        <v/>
      </c>
      <c r="AI4" s="114">
        <v>5</v>
      </c>
      <c r="AJ4" s="106"/>
      <c r="AK4" s="107">
        <f>Entry!B26</f>
        <v>0</v>
      </c>
      <c r="AL4" s="107"/>
      <c r="AM4" s="107"/>
      <c r="AN4" s="107">
        <f>Entry!C26</f>
        <v>0</v>
      </c>
      <c r="AO4" s="107"/>
      <c r="AP4" s="127" t="str">
        <f>Entry!J26</f>
        <v/>
      </c>
    </row>
    <row r="5" spans="1:42" s="9" customFormat="1" ht="16.5" customHeight="1" thickTop="1">
      <c r="A5" s="199"/>
      <c r="B5" s="200" t="s">
        <v>50</v>
      </c>
      <c r="C5" s="216">
        <v>1</v>
      </c>
      <c r="D5" s="103"/>
      <c r="E5" s="104">
        <f>Entry!B28</f>
        <v>0</v>
      </c>
      <c r="F5" s="104"/>
      <c r="G5" s="104"/>
      <c r="H5" s="104">
        <f>Entry!C28</f>
        <v>0</v>
      </c>
      <c r="I5" s="104"/>
      <c r="J5" s="120" t="str">
        <f>Entry!J28</f>
        <v/>
      </c>
      <c r="K5" s="191">
        <v>2</v>
      </c>
      <c r="L5" s="105"/>
      <c r="M5" s="104">
        <f>Entry!B30</f>
        <v>0</v>
      </c>
      <c r="N5" s="104"/>
      <c r="O5" s="104"/>
      <c r="P5" s="104">
        <f>Entry!C30</f>
        <v>0</v>
      </c>
      <c r="Q5" s="104"/>
      <c r="R5" s="124" t="str">
        <f>Entry!J30</f>
        <v/>
      </c>
      <c r="S5" s="212">
        <v>3</v>
      </c>
      <c r="T5" s="103"/>
      <c r="U5" s="104">
        <f>Entry!B32</f>
        <v>0</v>
      </c>
      <c r="V5" s="104"/>
      <c r="W5" s="104"/>
      <c r="X5" s="104">
        <f>Entry!C32</f>
        <v>0</v>
      </c>
      <c r="Y5" s="104"/>
      <c r="Z5" s="120" t="str">
        <f>Entry!J32</f>
        <v/>
      </c>
      <c r="AA5" s="214">
        <v>4</v>
      </c>
      <c r="AB5" s="103"/>
      <c r="AC5" s="104">
        <f>Entry!B34</f>
        <v>0</v>
      </c>
      <c r="AD5" s="104"/>
      <c r="AE5" s="104"/>
      <c r="AF5" s="104">
        <f>Entry!C34</f>
        <v>0</v>
      </c>
      <c r="AG5" s="104"/>
      <c r="AH5" s="124" t="str">
        <f>Entry!J34</f>
        <v/>
      </c>
      <c r="AI5" s="212">
        <v>5</v>
      </c>
      <c r="AJ5" s="103"/>
      <c r="AK5" s="104">
        <f>Entry!B36</f>
        <v>0</v>
      </c>
      <c r="AL5" s="104"/>
      <c r="AM5" s="104"/>
      <c r="AN5" s="104">
        <f>Entry!C36</f>
        <v>0</v>
      </c>
      <c r="AO5" s="104"/>
      <c r="AP5" s="128" t="str">
        <f>Entry!J36</f>
        <v/>
      </c>
    </row>
    <row r="6" spans="1:42" s="9" customFormat="1" ht="16.5" customHeight="1" thickBot="1">
      <c r="A6" s="199"/>
      <c r="B6" s="201"/>
      <c r="C6" s="217"/>
      <c r="D6" s="98"/>
      <c r="E6" s="99">
        <f>Entry!B29</f>
        <v>0</v>
      </c>
      <c r="F6" s="99"/>
      <c r="G6" s="99"/>
      <c r="H6" s="99">
        <f>Entry!C29</f>
        <v>0</v>
      </c>
      <c r="I6" s="99"/>
      <c r="J6" s="121" t="str">
        <f>Entry!J29</f>
        <v/>
      </c>
      <c r="K6" s="192"/>
      <c r="L6" s="100"/>
      <c r="M6" s="99">
        <f>Entry!B31</f>
        <v>0</v>
      </c>
      <c r="N6" s="99"/>
      <c r="O6" s="99"/>
      <c r="P6" s="99">
        <f>Entry!C31</f>
        <v>0</v>
      </c>
      <c r="Q6" s="99"/>
      <c r="R6" s="125" t="str">
        <f>Entry!J31</f>
        <v/>
      </c>
      <c r="S6" s="213"/>
      <c r="T6" s="98"/>
      <c r="U6" s="99">
        <f>Entry!B33</f>
        <v>0</v>
      </c>
      <c r="V6" s="99"/>
      <c r="W6" s="99"/>
      <c r="X6" s="99">
        <f>Entry!C33</f>
        <v>0</v>
      </c>
      <c r="Y6" s="99"/>
      <c r="Z6" s="121" t="str">
        <f>Entry!J33</f>
        <v/>
      </c>
      <c r="AA6" s="215"/>
      <c r="AB6" s="98"/>
      <c r="AC6" s="99">
        <f>Entry!B35</f>
        <v>0</v>
      </c>
      <c r="AD6" s="99"/>
      <c r="AE6" s="99"/>
      <c r="AF6" s="99">
        <f>Entry!C35</f>
        <v>0</v>
      </c>
      <c r="AG6" s="99"/>
      <c r="AH6" s="125" t="str">
        <f>Entry!J35</f>
        <v/>
      </c>
      <c r="AI6" s="213"/>
      <c r="AJ6" s="98"/>
      <c r="AK6" s="99">
        <f>Entry!B37</f>
        <v>0</v>
      </c>
      <c r="AL6" s="99"/>
      <c r="AM6" s="99"/>
      <c r="AN6" s="99">
        <f>Entry!C37</f>
        <v>0</v>
      </c>
      <c r="AO6" s="99"/>
      <c r="AP6" s="129" t="str">
        <f>Entry!J37</f>
        <v/>
      </c>
    </row>
    <row r="7" spans="1:42" s="9" customFormat="1" ht="15" customHeight="1">
      <c r="I7" s="108"/>
    </row>
    <row r="8" spans="1:42" s="9" customFormat="1" ht="15" customHeight="1">
      <c r="I8" s="108"/>
    </row>
    <row r="9" spans="1:42" s="9" customFormat="1" ht="15" customHeight="1">
      <c r="C9" s="108"/>
      <c r="I9" s="11"/>
      <c r="K9" s="108"/>
      <c r="S9" s="108"/>
      <c r="AA9" s="108"/>
      <c r="AI9" s="108"/>
    </row>
    <row r="10" spans="1:42" s="9" customFormat="1" ht="15" customHeight="1">
      <c r="A10" s="108"/>
      <c r="B10" s="10"/>
      <c r="C10" s="108"/>
      <c r="I10" s="11"/>
      <c r="K10" s="108"/>
      <c r="S10" s="108"/>
      <c r="AA10" s="108"/>
      <c r="AI10" s="108"/>
    </row>
    <row r="11" spans="1:42" s="9" customFormat="1" ht="15" customHeight="1">
      <c r="A11" s="108"/>
      <c r="B11" s="10"/>
      <c r="C11" s="108"/>
      <c r="I11" s="11"/>
      <c r="K11" s="108"/>
      <c r="S11" s="108"/>
      <c r="AA11" s="108"/>
      <c r="AI11" s="108"/>
    </row>
    <row r="12" spans="1:42" s="9" customFormat="1" ht="15" customHeight="1">
      <c r="A12" s="108"/>
      <c r="B12" s="10"/>
      <c r="C12" s="108"/>
      <c r="I12" s="11"/>
      <c r="K12" s="108"/>
      <c r="S12" s="108"/>
      <c r="AA12" s="108"/>
      <c r="AI12" s="108"/>
    </row>
    <row r="13" spans="1:42" s="9" customFormat="1" ht="15" customHeight="1">
      <c r="A13" s="108"/>
      <c r="B13" s="10"/>
      <c r="C13" s="108"/>
      <c r="I13" s="11"/>
      <c r="K13" s="108"/>
      <c r="S13" s="108"/>
      <c r="AA13" s="108"/>
      <c r="AI13" s="115"/>
      <c r="AJ13" s="15"/>
      <c r="AK13" s="15"/>
      <c r="AL13" s="15"/>
      <c r="AM13" s="15"/>
      <c r="AN13" s="15"/>
      <c r="AO13" s="15"/>
      <c r="AP13" s="15"/>
    </row>
    <row r="14" spans="1:42" s="9" customFormat="1" ht="15" customHeight="1">
      <c r="A14" s="108"/>
      <c r="B14" s="10"/>
      <c r="C14" s="108"/>
      <c r="I14" s="11"/>
      <c r="K14" s="108"/>
      <c r="S14" s="108"/>
      <c r="AA14" s="108"/>
      <c r="AI14" s="115"/>
      <c r="AJ14" s="15"/>
      <c r="AK14" s="15"/>
      <c r="AL14" s="15"/>
      <c r="AM14" s="15"/>
      <c r="AN14" s="15"/>
      <c r="AO14" s="15"/>
      <c r="AP14" s="15"/>
    </row>
    <row r="15" spans="1:42" s="9" customFormat="1" ht="15" customHeight="1">
      <c r="B15" s="10"/>
      <c r="C15" s="108"/>
      <c r="I15" s="11"/>
      <c r="K15" s="108"/>
      <c r="S15" s="108"/>
      <c r="AA15" s="108"/>
      <c r="AI15" s="115"/>
      <c r="AJ15" s="15"/>
      <c r="AK15" s="15"/>
      <c r="AL15" s="15"/>
      <c r="AM15" s="15"/>
      <c r="AN15" s="15"/>
      <c r="AO15" s="15"/>
      <c r="AP15" s="15"/>
    </row>
    <row r="16" spans="1:42" s="9" customFormat="1" ht="15" customHeight="1">
      <c r="B16" s="10"/>
      <c r="C16" s="108"/>
      <c r="I16" s="11"/>
      <c r="K16" s="108"/>
      <c r="S16" s="108"/>
      <c r="AA16" s="108"/>
      <c r="AI16" s="115"/>
      <c r="AJ16" s="15"/>
      <c r="AK16" s="15"/>
      <c r="AL16" s="15"/>
      <c r="AM16" s="15"/>
      <c r="AN16" s="15"/>
      <c r="AO16" s="15"/>
      <c r="AP16" s="15"/>
    </row>
    <row r="17" spans="2:42" s="9" customFormat="1" ht="15" customHeight="1">
      <c r="B17" s="10"/>
      <c r="C17" s="108"/>
      <c r="I17" s="11"/>
      <c r="K17" s="108"/>
      <c r="S17" s="108"/>
      <c r="AA17" s="108"/>
      <c r="AI17" s="115"/>
      <c r="AJ17" s="15"/>
      <c r="AK17" s="15"/>
      <c r="AL17" s="15"/>
      <c r="AM17" s="15"/>
      <c r="AN17" s="15"/>
      <c r="AO17" s="15"/>
      <c r="AP17" s="15"/>
    </row>
    <row r="18" spans="2:42" s="9" customFormat="1" ht="15" customHeight="1">
      <c r="B18" s="10"/>
      <c r="C18" s="108"/>
      <c r="I18" s="11"/>
      <c r="K18" s="108"/>
      <c r="S18" s="108"/>
      <c r="AA18" s="108"/>
      <c r="AI18" s="115"/>
      <c r="AJ18" s="15"/>
      <c r="AK18" s="15"/>
      <c r="AL18" s="15"/>
      <c r="AM18" s="15"/>
      <c r="AN18" s="15"/>
      <c r="AO18" s="15"/>
      <c r="AP18" s="15"/>
    </row>
  </sheetData>
  <sheetProtection sheet="1" selectLockedCells="1"/>
  <mergeCells count="20">
    <mergeCell ref="A1:A6"/>
    <mergeCell ref="B5:B6"/>
    <mergeCell ref="AI2:AJ2"/>
    <mergeCell ref="AI1:AJ1"/>
    <mergeCell ref="AA2:AB2"/>
    <mergeCell ref="AA1:AB1"/>
    <mergeCell ref="S1:T1"/>
    <mergeCell ref="AI5:AI6"/>
    <mergeCell ref="AA5:AA6"/>
    <mergeCell ref="S5:S6"/>
    <mergeCell ref="C5:C6"/>
    <mergeCell ref="S2:T2"/>
    <mergeCell ref="AC2:AG2"/>
    <mergeCell ref="B1:R2"/>
    <mergeCell ref="K5:K6"/>
    <mergeCell ref="AC1:AG1"/>
    <mergeCell ref="AK2:AO2"/>
    <mergeCell ref="AK1:AO1"/>
    <mergeCell ref="U2:Y2"/>
    <mergeCell ref="U1:Y1"/>
  </mergeCells>
  <phoneticPr fontId="1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14"/>
  <sheetViews>
    <sheetView showGridLines="0" showZeros="0" zoomScale="145" zoomScaleNormal="145" workbookViewId="0">
      <selection activeCell="S13" sqref="S13"/>
    </sheetView>
  </sheetViews>
  <sheetFormatPr defaultRowHeight="15" customHeight="1"/>
  <cols>
    <col min="1" max="1" width="5.25" style="9" customWidth="1"/>
    <col min="2" max="2" width="2.75" style="10" customWidth="1"/>
    <col min="3" max="3" width="1.625" style="108" customWidth="1"/>
    <col min="4" max="4" width="0.875" style="9" customWidth="1"/>
    <col min="5" max="5" width="5.625" style="9" customWidth="1"/>
    <col min="6" max="7" width="0.625" style="9" customWidth="1"/>
    <col min="8" max="8" width="5.625" style="9" customWidth="1"/>
    <col min="9" max="9" width="0.5" style="11" customWidth="1"/>
    <col min="10" max="10" width="1.875" style="9" customWidth="1"/>
    <col min="11" max="11" width="1.625" style="108" customWidth="1"/>
    <col min="12" max="12" width="0.875" style="9" customWidth="1"/>
    <col min="13" max="13" width="5.625" style="9" customWidth="1"/>
    <col min="14" max="15" width="0.625" style="9" customWidth="1"/>
    <col min="16" max="16" width="5.625" style="9" customWidth="1"/>
    <col min="17" max="17" width="0.5" style="9" customWidth="1"/>
    <col min="18" max="18" width="1.875" style="9" customWidth="1"/>
    <col min="19" max="19" width="1.625" style="108" customWidth="1"/>
    <col min="20" max="20" width="0.875" style="9" customWidth="1"/>
    <col min="21" max="21" width="5.625" style="9" customWidth="1"/>
    <col min="22" max="23" width="0.625" style="9" customWidth="1"/>
    <col min="24" max="24" width="5.625" style="9" customWidth="1"/>
    <col min="25" max="25" width="0.5" style="9" customWidth="1"/>
    <col min="26" max="26" width="1.875" style="9" customWidth="1"/>
    <col min="27" max="27" width="1.625" style="108" customWidth="1"/>
    <col min="28" max="28" width="0.875" style="9" customWidth="1"/>
    <col min="29" max="29" width="5.625" style="9" customWidth="1"/>
    <col min="30" max="31" width="0.625" style="9" customWidth="1"/>
    <col min="32" max="32" width="5.625" style="9" customWidth="1"/>
    <col min="33" max="33" width="0.5" style="9" customWidth="1"/>
    <col min="34" max="34" width="1.875" style="9" customWidth="1"/>
    <col min="35" max="35" width="1.625" style="115" customWidth="1"/>
    <col min="36" max="36" width="0.875" style="15" customWidth="1"/>
    <col min="37" max="37" width="5.625" style="15" customWidth="1"/>
    <col min="38" max="39" width="0.625" style="15" customWidth="1"/>
    <col min="40" max="40" width="5.625" style="15" customWidth="1"/>
    <col min="41" max="41" width="0.5" style="15" customWidth="1"/>
    <col min="42" max="42" width="1.875" style="15" customWidth="1"/>
    <col min="43" max="111" width="9" style="15"/>
    <col min="112" max="112" width="2.75" style="15" bestFit="1" customWidth="1"/>
    <col min="113" max="113" width="2.5" style="15" bestFit="1" customWidth="1"/>
    <col min="114" max="114" width="2.75" style="15" bestFit="1" customWidth="1"/>
    <col min="115" max="115" width="5.25" style="15" bestFit="1" customWidth="1"/>
    <col min="116" max="116" width="6.25" style="15" bestFit="1" customWidth="1"/>
    <col min="117" max="117" width="3.375" style="15" bestFit="1" customWidth="1"/>
    <col min="118" max="16384" width="9" style="15"/>
  </cols>
  <sheetData>
    <row r="1" spans="1:42" s="9" customFormat="1" ht="21.75" thickBot="1">
      <c r="A1" s="11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AI1" s="204" t="s">
        <v>51</v>
      </c>
      <c r="AJ1" s="205"/>
      <c r="AK1" s="197">
        <f>Entry!B11</f>
        <v>0</v>
      </c>
      <c r="AL1" s="198"/>
      <c r="AM1" s="198"/>
      <c r="AN1" s="198"/>
      <c r="AO1" s="198"/>
      <c r="AP1" s="230"/>
    </row>
    <row r="2" spans="1:42" s="9" customFormat="1" ht="21.75" thickBot="1">
      <c r="A2" s="199" t="str">
        <f>Entry!B4&amp;Entry!C4</f>
        <v>支部</v>
      </c>
      <c r="B2" s="232">
        <f>Entry!B5</f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210" t="s">
        <v>45</v>
      </c>
      <c r="T2" s="211"/>
      <c r="U2" s="193">
        <f>Entry!B7</f>
        <v>0</v>
      </c>
      <c r="V2" s="194"/>
      <c r="W2" s="194"/>
      <c r="X2" s="194"/>
      <c r="Y2" s="194"/>
      <c r="Z2" s="231"/>
      <c r="AA2" s="225" t="s">
        <v>46</v>
      </c>
      <c r="AB2" s="226"/>
      <c r="AC2" s="227">
        <f>Entry!B8</f>
        <v>0</v>
      </c>
      <c r="AD2" s="228"/>
      <c r="AE2" s="228"/>
      <c r="AF2" s="228"/>
      <c r="AG2" s="228"/>
      <c r="AH2" s="229"/>
      <c r="AI2" s="220" t="s">
        <v>35</v>
      </c>
      <c r="AJ2" s="221"/>
      <c r="AK2" s="222" t="str">
        <f>Entry!B39&amp;Entry!C39</f>
        <v/>
      </c>
      <c r="AL2" s="223"/>
      <c r="AM2" s="223"/>
      <c r="AN2" s="223"/>
      <c r="AO2" s="223"/>
      <c r="AP2" s="224"/>
    </row>
    <row r="3" spans="1:42" s="9" customFormat="1" ht="17.25" customHeight="1" thickTop="1" thickBot="1">
      <c r="A3" s="199"/>
      <c r="B3" s="117" t="s">
        <v>49</v>
      </c>
      <c r="C3" s="110">
        <v>1</v>
      </c>
      <c r="D3" s="106"/>
      <c r="E3" s="107">
        <f>Entry!B22</f>
        <v>0</v>
      </c>
      <c r="F3" s="107"/>
      <c r="G3" s="107"/>
      <c r="H3" s="107">
        <f>Entry!C22</f>
        <v>0</v>
      </c>
      <c r="I3" s="107"/>
      <c r="J3" s="119" t="str">
        <f>Entry!J22</f>
        <v/>
      </c>
      <c r="K3" s="112">
        <v>2</v>
      </c>
      <c r="L3" s="106"/>
      <c r="M3" s="107">
        <f>Entry!B23</f>
        <v>0</v>
      </c>
      <c r="N3" s="107"/>
      <c r="O3" s="107"/>
      <c r="P3" s="107">
        <f>Entry!C23</f>
        <v>0</v>
      </c>
      <c r="Q3" s="107"/>
      <c r="R3" s="123" t="str">
        <f>Entry!J23</f>
        <v/>
      </c>
      <c r="S3" s="114">
        <v>3</v>
      </c>
      <c r="T3" s="106"/>
      <c r="U3" s="107">
        <f>Entry!B24</f>
        <v>0</v>
      </c>
      <c r="V3" s="107"/>
      <c r="W3" s="107"/>
      <c r="X3" s="107">
        <f>Entry!C24</f>
        <v>0</v>
      </c>
      <c r="Y3" s="107"/>
      <c r="Z3" s="119" t="str">
        <f>Entry!J24</f>
        <v/>
      </c>
      <c r="AA3" s="112">
        <v>4</v>
      </c>
      <c r="AB3" s="106"/>
      <c r="AC3" s="107">
        <f>Entry!B25</f>
        <v>0</v>
      </c>
      <c r="AD3" s="107"/>
      <c r="AE3" s="107"/>
      <c r="AF3" s="107">
        <f>Entry!C25</f>
        <v>0</v>
      </c>
      <c r="AG3" s="107"/>
      <c r="AH3" s="123" t="str">
        <f>Entry!J25</f>
        <v/>
      </c>
      <c r="AI3" s="114">
        <v>5</v>
      </c>
      <c r="AJ3" s="106"/>
      <c r="AK3" s="107">
        <f>Entry!B26</f>
        <v>0</v>
      </c>
      <c r="AL3" s="107"/>
      <c r="AM3" s="107"/>
      <c r="AN3" s="107">
        <f>Entry!C26</f>
        <v>0</v>
      </c>
      <c r="AO3" s="107"/>
      <c r="AP3" s="127" t="str">
        <f>Entry!J26</f>
        <v/>
      </c>
    </row>
    <row r="4" spans="1:42" s="9" customFormat="1" ht="16.5" customHeight="1" thickTop="1">
      <c r="A4" s="199"/>
      <c r="B4" s="200" t="s">
        <v>50</v>
      </c>
      <c r="C4" s="216">
        <v>1</v>
      </c>
      <c r="D4" s="103"/>
      <c r="E4" s="104">
        <f>Entry!B28</f>
        <v>0</v>
      </c>
      <c r="F4" s="104"/>
      <c r="G4" s="104"/>
      <c r="H4" s="104">
        <f>Entry!C28</f>
        <v>0</v>
      </c>
      <c r="I4" s="104"/>
      <c r="J4" s="120" t="str">
        <f>Entry!J28</f>
        <v/>
      </c>
      <c r="K4" s="191">
        <v>2</v>
      </c>
      <c r="L4" s="105"/>
      <c r="M4" s="104">
        <f>Entry!B30</f>
        <v>0</v>
      </c>
      <c r="N4" s="104"/>
      <c r="O4" s="104"/>
      <c r="P4" s="104">
        <f>Entry!C30</f>
        <v>0</v>
      </c>
      <c r="Q4" s="104"/>
      <c r="R4" s="124" t="str">
        <f>Entry!J30</f>
        <v/>
      </c>
      <c r="S4" s="212">
        <v>3</v>
      </c>
      <c r="T4" s="103"/>
      <c r="U4" s="104">
        <f>Entry!B32</f>
        <v>0</v>
      </c>
      <c r="V4" s="104"/>
      <c r="W4" s="104"/>
      <c r="X4" s="104">
        <f>Entry!C32</f>
        <v>0</v>
      </c>
      <c r="Y4" s="104"/>
      <c r="Z4" s="120" t="str">
        <f>Entry!J32</f>
        <v/>
      </c>
      <c r="AA4" s="214">
        <v>4</v>
      </c>
      <c r="AB4" s="103"/>
      <c r="AC4" s="104">
        <f>Entry!B34</f>
        <v>0</v>
      </c>
      <c r="AD4" s="104"/>
      <c r="AE4" s="104"/>
      <c r="AF4" s="104">
        <f>Entry!C34</f>
        <v>0</v>
      </c>
      <c r="AG4" s="104"/>
      <c r="AH4" s="124" t="str">
        <f>Entry!J34</f>
        <v/>
      </c>
      <c r="AI4" s="212">
        <v>5</v>
      </c>
      <c r="AJ4" s="103"/>
      <c r="AK4" s="104">
        <f>Entry!B36</f>
        <v>0</v>
      </c>
      <c r="AL4" s="104"/>
      <c r="AM4" s="104"/>
      <c r="AN4" s="104">
        <f>Entry!C36</f>
        <v>0</v>
      </c>
      <c r="AO4" s="104"/>
      <c r="AP4" s="128" t="str">
        <f>Entry!J36</f>
        <v/>
      </c>
    </row>
    <row r="5" spans="1:42" s="9" customFormat="1" ht="16.5" customHeight="1" thickBot="1">
      <c r="A5" s="199"/>
      <c r="B5" s="201"/>
      <c r="C5" s="217"/>
      <c r="D5" s="98"/>
      <c r="E5" s="99">
        <f>Entry!B29</f>
        <v>0</v>
      </c>
      <c r="F5" s="99"/>
      <c r="G5" s="99"/>
      <c r="H5" s="99">
        <f>Entry!C29</f>
        <v>0</v>
      </c>
      <c r="I5" s="99"/>
      <c r="J5" s="121" t="str">
        <f>Entry!J29</f>
        <v/>
      </c>
      <c r="K5" s="192"/>
      <c r="L5" s="100"/>
      <c r="M5" s="99">
        <f>Entry!B31</f>
        <v>0</v>
      </c>
      <c r="N5" s="99"/>
      <c r="O5" s="99"/>
      <c r="P5" s="99">
        <f>Entry!C31</f>
        <v>0</v>
      </c>
      <c r="Q5" s="99"/>
      <c r="R5" s="125" t="str">
        <f>Entry!J31</f>
        <v/>
      </c>
      <c r="S5" s="213"/>
      <c r="T5" s="98"/>
      <c r="U5" s="99">
        <f>Entry!B33</f>
        <v>0</v>
      </c>
      <c r="V5" s="99"/>
      <c r="W5" s="99"/>
      <c r="X5" s="99">
        <f>Entry!C33</f>
        <v>0</v>
      </c>
      <c r="Y5" s="99"/>
      <c r="Z5" s="121" t="str">
        <f>Entry!J33</f>
        <v/>
      </c>
      <c r="AA5" s="215"/>
      <c r="AB5" s="98"/>
      <c r="AC5" s="99">
        <f>Entry!B35</f>
        <v>0</v>
      </c>
      <c r="AD5" s="99"/>
      <c r="AE5" s="99"/>
      <c r="AF5" s="99">
        <f>Entry!C35</f>
        <v>0</v>
      </c>
      <c r="AG5" s="99"/>
      <c r="AH5" s="125" t="str">
        <f>Entry!J35</f>
        <v/>
      </c>
      <c r="AI5" s="213"/>
      <c r="AJ5" s="98"/>
      <c r="AK5" s="99">
        <f>Entry!B37</f>
        <v>0</v>
      </c>
      <c r="AL5" s="99"/>
      <c r="AM5" s="99"/>
      <c r="AN5" s="99">
        <f>Entry!C37</f>
        <v>0</v>
      </c>
      <c r="AO5" s="99"/>
      <c r="AP5" s="129" t="str">
        <f>Entry!J37</f>
        <v/>
      </c>
    </row>
    <row r="6" spans="1:42" s="9" customFormat="1" ht="15" customHeight="1">
      <c r="I6" s="108"/>
    </row>
    <row r="7" spans="1:42" s="9" customFormat="1" ht="15" customHeight="1">
      <c r="I7" s="108"/>
    </row>
    <row r="8" spans="1:42" s="9" customFormat="1" ht="15" customHeight="1">
      <c r="C8" s="108"/>
      <c r="I8" s="11"/>
      <c r="K8" s="108"/>
      <c r="S8" s="108"/>
      <c r="AA8" s="108"/>
      <c r="AI8" s="108"/>
    </row>
    <row r="12" spans="1:42" ht="15" customHeight="1">
      <c r="A12" s="11"/>
      <c r="B12" s="133"/>
      <c r="C12" s="134"/>
    </row>
    <row r="13" spans="1:42" ht="15" customHeight="1">
      <c r="A13" s="135"/>
      <c r="B13" s="133"/>
      <c r="C13" s="134"/>
    </row>
    <row r="14" spans="1:42" ht="15" customHeight="1">
      <c r="A14" s="11"/>
      <c r="B14" s="133"/>
      <c r="C14" s="134"/>
    </row>
  </sheetData>
  <sheetProtection sheet="1" selectLockedCells="1"/>
  <mergeCells count="16">
    <mergeCell ref="AI1:AJ1"/>
    <mergeCell ref="AK1:AP1"/>
    <mergeCell ref="S2:T2"/>
    <mergeCell ref="U2:Z2"/>
    <mergeCell ref="B4:B5"/>
    <mergeCell ref="C4:C5"/>
    <mergeCell ref="K4:K5"/>
    <mergeCell ref="S4:S5"/>
    <mergeCell ref="AA4:AA5"/>
    <mergeCell ref="B2:R2"/>
    <mergeCell ref="A2:A5"/>
    <mergeCell ref="AI4:AI5"/>
    <mergeCell ref="AI2:AJ2"/>
    <mergeCell ref="AK2:AP2"/>
    <mergeCell ref="AA2:AB2"/>
    <mergeCell ref="AC2:AH2"/>
  </mergeCells>
  <phoneticPr fontId="41"/>
  <pageMargins left="0.59055118110236227" right="0.2952755905511811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RowHeight="13.5"/>
  <cols>
    <col min="1" max="1" width="5.25" bestFit="1" customWidth="1"/>
    <col min="2" max="2" width="3.5" bestFit="1" customWidth="1"/>
  </cols>
  <sheetData>
    <row r="1" spans="1:2">
      <c r="A1" t="s">
        <v>58</v>
      </c>
      <c r="B1">
        <v>1</v>
      </c>
    </row>
    <row r="2" spans="1:2">
      <c r="A2" t="s">
        <v>59</v>
      </c>
      <c r="B2">
        <v>2</v>
      </c>
    </row>
    <row r="3" spans="1:2">
      <c r="A3" t="s">
        <v>60</v>
      </c>
      <c r="B3">
        <v>3</v>
      </c>
    </row>
    <row r="4" spans="1:2">
      <c r="A4" t="s">
        <v>61</v>
      </c>
      <c r="B4">
        <v>4</v>
      </c>
    </row>
    <row r="5" spans="1:2">
      <c r="A5" t="s">
        <v>62</v>
      </c>
      <c r="B5">
        <v>5</v>
      </c>
    </row>
    <row r="6" spans="1:2">
      <c r="A6" t="s">
        <v>63</v>
      </c>
      <c r="B6">
        <v>6</v>
      </c>
    </row>
    <row r="7" spans="1:2">
      <c r="A7" t="s">
        <v>64</v>
      </c>
      <c r="B7">
        <v>7</v>
      </c>
    </row>
    <row r="8" spans="1:2">
      <c r="A8" t="s">
        <v>65</v>
      </c>
      <c r="B8">
        <v>8</v>
      </c>
    </row>
    <row r="9" spans="1:2">
      <c r="A9" t="s">
        <v>78</v>
      </c>
      <c r="B9">
        <v>9</v>
      </c>
    </row>
    <row r="10" spans="1:2">
      <c r="A10" t="s">
        <v>66</v>
      </c>
      <c r="B10">
        <v>10</v>
      </c>
    </row>
  </sheetData>
  <phoneticPr fontId="4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5"/>
  <sheetViews>
    <sheetView workbookViewId="0">
      <selection activeCell="I18" sqref="I18"/>
    </sheetView>
  </sheetViews>
  <sheetFormatPr defaultRowHeight="13.5"/>
  <cols>
    <col min="2" max="2" width="2.5" bestFit="1" customWidth="1"/>
  </cols>
  <sheetData>
    <row r="1" spans="1:5">
      <c r="A1" t="str">
        <f>IF(Entry!B16="","",Entry!$B$6)</f>
        <v/>
      </c>
      <c r="B1">
        <f>Entry!A16</f>
        <v>1</v>
      </c>
      <c r="C1" t="str">
        <f>IF(Entry!B16="","",Entry!B16)</f>
        <v/>
      </c>
      <c r="D1" t="str">
        <f>IF(Entry!C16="","",Entry!C16)</f>
        <v/>
      </c>
      <c r="E1" t="str">
        <f>IF(Entry!F16="","",Entry!F16)</f>
        <v/>
      </c>
    </row>
    <row r="2" spans="1:5">
      <c r="A2" t="str">
        <f>IF(Entry!B17="","",Entry!$B$6)</f>
        <v/>
      </c>
      <c r="B2">
        <f>Entry!A17</f>
        <v>2</v>
      </c>
      <c r="C2" t="str">
        <f>IF(Entry!B17="","",Entry!B17)</f>
        <v/>
      </c>
      <c r="D2" t="str">
        <f>IF(Entry!C17="","",Entry!C17)</f>
        <v/>
      </c>
      <c r="E2" t="str">
        <f>IF(Entry!F17="","",Entry!F17)</f>
        <v/>
      </c>
    </row>
    <row r="3" spans="1:5">
      <c r="A3" t="str">
        <f>IF(Entry!B18="","",Entry!$B$6)</f>
        <v/>
      </c>
      <c r="B3">
        <f>Entry!A18</f>
        <v>3</v>
      </c>
      <c r="C3" t="str">
        <f>IF(Entry!B18="","",Entry!B18)</f>
        <v/>
      </c>
      <c r="D3" t="str">
        <f>IF(Entry!C18="","",Entry!C18)</f>
        <v/>
      </c>
      <c r="E3" t="str">
        <f>IF(Entry!F18="","",Entry!F18)</f>
        <v/>
      </c>
    </row>
    <row r="4" spans="1:5">
      <c r="A4" t="str">
        <f>IF(Entry!B19="","",Entry!$B$6)</f>
        <v/>
      </c>
      <c r="B4">
        <f>Entry!A19</f>
        <v>4</v>
      </c>
      <c r="C4" t="str">
        <f>IF(Entry!B19="","",Entry!B19)</f>
        <v/>
      </c>
      <c r="D4" t="str">
        <f>IF(Entry!C19="","",Entry!C19)</f>
        <v/>
      </c>
      <c r="E4" t="str">
        <f>IF(Entry!F19="","",Entry!F19)</f>
        <v/>
      </c>
    </row>
    <row r="5" spans="1:5">
      <c r="A5" t="str">
        <f>IF(Entry!B20="","",Entry!$B$6)</f>
        <v/>
      </c>
      <c r="B5">
        <f>Entry!A20</f>
        <v>5</v>
      </c>
      <c r="C5" t="str">
        <f>IF(Entry!B20="","",Entry!B20)</f>
        <v/>
      </c>
      <c r="D5" t="str">
        <f>IF(Entry!C20="","",Entry!C20)</f>
        <v/>
      </c>
      <c r="E5" t="str">
        <f>IF(Entry!F20="","",Entry!F20)</f>
        <v/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Entry</vt:lpstr>
      <vt:lpstr>Draw</vt:lpstr>
      <vt:lpstr>List</vt:lpstr>
      <vt:lpstr>List (3)</vt:lpstr>
      <vt:lpstr>支部</vt:lpstr>
      <vt:lpstr>team</vt:lpstr>
      <vt:lpstr>Entry!Print_Area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長永　勝利</cp:lastModifiedBy>
  <cp:lastPrinted>2021-05-13T09:35:10Z</cp:lastPrinted>
  <dcterms:created xsi:type="dcterms:W3CDTF">2013-07-12T08:35:10Z</dcterms:created>
  <dcterms:modified xsi:type="dcterms:W3CDTF">2022-05-13T09:45:21Z</dcterms:modified>
</cp:coreProperties>
</file>